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6"/>
  </bookViews>
  <sheets>
    <sheet name="Contents" sheetId="1" r:id="rId1"/>
    <sheet name="Tie Out" sheetId="2" r:id="rId2"/>
    <sheet name="GRADRESP" sheetId="3" r:id="rId3"/>
    <sheet name="GRADRESP-schools" sheetId="4" r:id="rId4"/>
    <sheet name="gradresp-charts" sheetId="5" r:id="rId5"/>
    <sheet name="Part 1-schools" sheetId="6" r:id="rId6"/>
    <sheet name="Part 1 Schools-Charts" sheetId="7" r:id="rId7"/>
    <sheet name="Part 2-Schools" sheetId="8" r:id="rId8"/>
    <sheet name="Part 2-Schools-charts" sheetId="9" r:id="rId9"/>
    <sheet name="Part3 - Schools" sheetId="10" r:id="rId10"/>
    <sheet name="Part3 - Charts" sheetId="11" r:id="rId11"/>
    <sheet name="Part4 - Schools" sheetId="12" r:id="rId12"/>
    <sheet name="Part5 - Schools" sheetId="13" r:id="rId13"/>
    <sheet name="Part 6-schools" sheetId="14" r:id="rId14"/>
    <sheet name="Part 6-schools chart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n2" localSheetId="0">'[10]PART2'!$C$14</definedName>
    <definedName name="n2" localSheetId="10">'Part3 - Charts'!#REF!</definedName>
    <definedName name="n2" localSheetId="9">'Part3 - Schools'!#REF!</definedName>
    <definedName name="n2">'[3]PART2'!$C$14</definedName>
    <definedName name="n4" localSheetId="0">'[10]PART2'!#REF!</definedName>
    <definedName name="n4" localSheetId="10">'Part3 - Charts'!#REF!</definedName>
    <definedName name="n4" localSheetId="9">'Part3 - Schools'!#REF!</definedName>
    <definedName name="n4" localSheetId="11">'[5]PART4'!#REF!</definedName>
    <definedName name="n4" localSheetId="12">'[6]Part5'!#REF!</definedName>
    <definedName name="n4">'[3]PART2'!#REF!</definedName>
    <definedName name="n5" localSheetId="0">'[10]PART2'!$C$33</definedName>
    <definedName name="n5" localSheetId="10">'Part3 - Charts'!#REF!</definedName>
    <definedName name="n5" localSheetId="9">'Part3 - Schools'!#REF!</definedName>
    <definedName name="n5">'[3]PART2'!$C$33</definedName>
    <definedName name="n6" localSheetId="0">'[10]PART2'!$C$38</definedName>
    <definedName name="n6" localSheetId="10">'Part3 - Charts'!#REF!</definedName>
    <definedName name="n6" localSheetId="9">'Part3 - Schools'!#REF!</definedName>
    <definedName name="n6" localSheetId="12">'[6]Part5'!#REF!</definedName>
    <definedName name="n6">'[3]PART2'!$C$38</definedName>
    <definedName name="n8" localSheetId="0">'[10]PART2'!#REF!</definedName>
    <definedName name="n8" localSheetId="10">'Part3 - Charts'!#REF!</definedName>
    <definedName name="n8" localSheetId="9">'Part3 - Schools'!#REF!</definedName>
    <definedName name="n8">'[3]PART2'!#REF!</definedName>
    <definedName name="NewAll" localSheetId="3">'GRADRESP-schools'!#REF!</definedName>
    <definedName name="NewAll">'GRADRESP'!$B$39</definedName>
    <definedName name="NewRes" localSheetId="3">'GRADRESP-schools'!#REF!</definedName>
    <definedName name="NewRes">'GRADRESP'!$F$39</definedName>
    <definedName name="nn2" localSheetId="0">#REF!</definedName>
    <definedName name="nn2">'[4]PART1'!$C$14</definedName>
    <definedName name="nn4" localSheetId="0">#REF!</definedName>
    <definedName name="nn4" localSheetId="3">#REF!</definedName>
    <definedName name="nn4">'[4]PART1'!#REF!</definedName>
    <definedName name="nn5" localSheetId="0">#REF!</definedName>
    <definedName name="nn5">'[4]PART1'!$C$45</definedName>
    <definedName name="nn6" localSheetId="0">#REF!</definedName>
    <definedName name="nn6">'[4]PART1'!$C$59</definedName>
    <definedName name="nn8" localSheetId="0">#REF!</definedName>
    <definedName name="nn8" localSheetId="3">#REF!</definedName>
    <definedName name="nn8">'[4]PART1'!#REF!</definedName>
    <definedName name="no" localSheetId="0">#REF!</definedName>
    <definedName name="no" localSheetId="10">'Part3 - Charts'!$B$15</definedName>
    <definedName name="no" localSheetId="9">'Part3 - Schools'!$B$15</definedName>
    <definedName name="no">'[4]PART1'!$B$14</definedName>
    <definedName name="page1" localSheetId="2">'GRADRESP'!$A$1:$G$45</definedName>
    <definedName name="page1" localSheetId="3">'GRADRESP-schools'!$A$1:$A$38</definedName>
    <definedName name="page1" localSheetId="10">'Part3 - Charts'!$A$1:$B$36</definedName>
    <definedName name="page1" localSheetId="9">'Part3 - Schools'!$A$1:$B$25</definedName>
    <definedName name="page1">'[3]PART2'!$A$1:$E$63</definedName>
    <definedName name="page2" localSheetId="2">'GRADRESP'!$A$46:$G$90</definedName>
    <definedName name="page2" localSheetId="3">'GRADRESP-schools'!$A$39:$A$61</definedName>
    <definedName name="page2" localSheetId="10">'Part3 - Charts'!$A$37:$B$37</definedName>
    <definedName name="page2" localSheetId="9">'Part3 - Schools'!$A$27:$B$27</definedName>
    <definedName name="page2">'[3]PART2'!$A$64:$H$92</definedName>
    <definedName name="page3" localSheetId="0">#REF!</definedName>
    <definedName name="page3" localSheetId="10">'Part3 - Charts'!$A$39:$B$50</definedName>
    <definedName name="page3" localSheetId="9">'Part3 - Schools'!$A$28:$B$39</definedName>
    <definedName name="page3">'[4]PART1'!$A$368:$K$518</definedName>
    <definedName name="_xlnm.Print_Area" localSheetId="2">'GRADRESP'!$A$1:$I$72</definedName>
    <definedName name="_xlnm.Print_Area" localSheetId="4">'gradresp-charts'!$J$1:$AC$53</definedName>
    <definedName name="_xlnm.Print_Area" localSheetId="3">'GRADRESP-schools'!$A$1:$G$119</definedName>
    <definedName name="_xlnm.Print_Area" localSheetId="6">'Part 1 Schools-Charts'!$I$1:$AB$57</definedName>
    <definedName name="_xlnm.Print_Area" localSheetId="5">'Part 1-schools'!$A$1:$H$167</definedName>
    <definedName name="_xlnm.Print_Area" localSheetId="7">'Part 2-Schools'!$A$1:$H$42</definedName>
    <definedName name="_xlnm.Print_Area" localSheetId="8">'Part 2-Schools-charts'!$A$44:$G$101</definedName>
    <definedName name="_xlnm.Print_Area" localSheetId="13">'Part 6-schools'!$A$1:$H$193</definedName>
    <definedName name="_xlnm.Print_Area" localSheetId="14">'Part 6-schools charts'!$K$1:$AH$56</definedName>
    <definedName name="_xlnm.Print_Area" localSheetId="10">'Part3 - Charts'!$A$39:$G$97</definedName>
    <definedName name="_xlnm.Print_Area" localSheetId="9">'Part3 - Schools'!$A$1:$H$27</definedName>
    <definedName name="_xlnm.Print_Area" localSheetId="11">'Part4 - Schools'!$A$1:$H$77</definedName>
    <definedName name="_xlnm.Print_Area" localSheetId="12">'Part5 - Schools'!$A$1:$H$41</definedName>
    <definedName name="_xlnm.Print_Area" localSheetId="1">'Tie Out'!$A$1:$D$34</definedName>
    <definedName name="print1" localSheetId="0">#REF!</definedName>
    <definedName name="print1" localSheetId="13">'[7]PART1'!$A$8:$E$133</definedName>
    <definedName name="print1" localSheetId="14">'[7]PART1'!$A$8:$E$133</definedName>
    <definedName name="print1">'[4]PART1'!$A$8:$E$158</definedName>
    <definedName name="q10mo" localSheetId="0">'[11]PART1'!$I$549</definedName>
    <definedName name="q10mo">'[4]PART1'!$I$549</definedName>
    <definedName name="q10n" localSheetId="0">'[11]PART1'!$C$180</definedName>
    <definedName name="q10n" localSheetId="10">'Part3 - Charts'!#REF!</definedName>
    <definedName name="q10n" localSheetId="9">'Part3 - Schools'!#REF!</definedName>
    <definedName name="q10n">'[4]PART1'!$C$180</definedName>
    <definedName name="q10nb" localSheetId="0">'[11]PART1'!$F$549</definedName>
    <definedName name="q10nb" localSheetId="10">'Part3 - Charts'!#REF!</definedName>
    <definedName name="q10nb" localSheetId="9">'Part3 - Schools'!#REF!</definedName>
    <definedName name="q10nb">'[4]PART1'!$F$549</definedName>
    <definedName name="q10nf" localSheetId="0">'[11]PART1'!$F$364</definedName>
    <definedName name="q10nf" localSheetId="10">'Part3 - Charts'!#REF!</definedName>
    <definedName name="q10nf" localSheetId="9">'Part3 - Schools'!#REF!</definedName>
    <definedName name="q10nf">'[4]PART1'!$F$364</definedName>
    <definedName name="q10nm" localSheetId="0">'[11]PART1'!$C$364</definedName>
    <definedName name="q10nm" localSheetId="10">'Part3 - Charts'!#REF!</definedName>
    <definedName name="q10nm" localSheetId="9">'Part3 - Schools'!#REF!</definedName>
    <definedName name="q10nm">'[4]PART1'!$C$364</definedName>
    <definedName name="q10no" localSheetId="0">'[11]PART1'!$I$549</definedName>
    <definedName name="q10no" localSheetId="10">'Part3 - Charts'!#REF!</definedName>
    <definedName name="q10no" localSheetId="9">'Part3 - Schools'!#REF!</definedName>
    <definedName name="q10no">'[4]PART1'!$I$549</definedName>
    <definedName name="q10nw" localSheetId="0">'[11]PART1'!$C$549</definedName>
    <definedName name="q10nw" localSheetId="10">'Part3 - Charts'!#REF!</definedName>
    <definedName name="q10nw" localSheetId="9">'Part3 - Schools'!#REF!</definedName>
    <definedName name="q10nw">'[4]PART1'!$C$549</definedName>
    <definedName name="q11a" localSheetId="0">'[10]PART2'!$C$19</definedName>
    <definedName name="q11a">'[3]PART2'!$C$19</definedName>
    <definedName name="q11an" localSheetId="0">'[10]PART2'!$C$19</definedName>
    <definedName name="q11an">'[3]PART2'!$C$19</definedName>
    <definedName name="q11anb" localSheetId="0">'[10]PART2'!$F$105</definedName>
    <definedName name="q11anb">'[3]PART2'!$F$105</definedName>
    <definedName name="q11anf" localSheetId="0">'[10]PART2'!$F$62</definedName>
    <definedName name="q11anf">'[3]PART2'!$F$62</definedName>
    <definedName name="q11anm" localSheetId="0">'[10]PART2'!$C$62</definedName>
    <definedName name="q11anm">'[3]PART2'!$C$62</definedName>
    <definedName name="q11ano" localSheetId="0">'[10]PART2'!$I$105</definedName>
    <definedName name="q11ano">'[3]PART2'!$I$105</definedName>
    <definedName name="q11anw" localSheetId="0">'[10]PART2'!$C$105</definedName>
    <definedName name="q11anw">'[3]PART2'!$C$105</definedName>
    <definedName name="q11n" localSheetId="0">#REF!</definedName>
    <definedName name="q11n">'[4]PART1'!$C$27</definedName>
    <definedName name="q11nb" localSheetId="0">'[10]PART2'!$F$119</definedName>
    <definedName name="q11nb">'[3]PART2'!$F$119</definedName>
    <definedName name="q11nf" localSheetId="0">'[10]PART2'!$F$76</definedName>
    <definedName name="q11nf">'[3]PART2'!$F$76</definedName>
    <definedName name="q11nm" localSheetId="0">'[10]PART2'!$C$76</definedName>
    <definedName name="q11nm">'[3]PART2'!$C$76</definedName>
    <definedName name="q11no" localSheetId="0">'[10]PART2'!$I$119</definedName>
    <definedName name="q11no">'[3]PART2'!$I$119</definedName>
    <definedName name="q11nw" localSheetId="0">'[10]PART2'!$C$119</definedName>
    <definedName name="q11nw">'[3]PART2'!$C$119</definedName>
    <definedName name="q12n" localSheetId="0">'[10]PART2'!$C$42</definedName>
    <definedName name="q12n">'[3]PART2'!$C$42</definedName>
    <definedName name="q12nb" localSheetId="0">'[10]PART2'!$F$128</definedName>
    <definedName name="q12nb">'[3]PART2'!$F$128</definedName>
    <definedName name="q12nf" localSheetId="0">'[10]PART2'!$F$85</definedName>
    <definedName name="q12nf">'[3]PART2'!$F$85</definedName>
    <definedName name="q12nm" localSheetId="0">'[10]PART2'!$C$85</definedName>
    <definedName name="q12nm">'[3]PART2'!$C$85</definedName>
    <definedName name="q12no" localSheetId="0">'[10]PART2'!$I$128</definedName>
    <definedName name="q12no">'[3]PART2'!$I$128</definedName>
    <definedName name="q12nw" localSheetId="0">'[10]PART2'!$C$128</definedName>
    <definedName name="q12nw">'[3]PART2'!$C$128</definedName>
    <definedName name="q13n" localSheetId="0">'[9]PART3'!$C$17</definedName>
    <definedName name="q13n" localSheetId="10">'Part3 - Charts'!#REF!</definedName>
    <definedName name="q13n" localSheetId="9">'Part3 - Schools'!#REF!</definedName>
    <definedName name="q13n">'[2]PART3'!$C$17</definedName>
    <definedName name="q13nb" localSheetId="0">'[9]PART3'!$F$71</definedName>
    <definedName name="q13nb" localSheetId="10">'Part3 - Charts'!#REF!</definedName>
    <definedName name="q13nb" localSheetId="9">'Part3 - Schools'!#REF!</definedName>
    <definedName name="q13nb">'[2]PART3'!$F$71</definedName>
    <definedName name="q13nf" localSheetId="0">'[9]PART3'!$F$40</definedName>
    <definedName name="q13nf" localSheetId="10">'Part3 - Charts'!#REF!</definedName>
    <definedName name="q13nf" localSheetId="9">'Part3 - Schools'!#REF!</definedName>
    <definedName name="q13nf">'[2]PART3'!$F$40</definedName>
    <definedName name="q13nm" localSheetId="0">'[9]PART3'!$C$40</definedName>
    <definedName name="q13nm" localSheetId="10">'Part3 - Charts'!#REF!</definedName>
    <definedName name="q13nm" localSheetId="9">'Part3 - Schools'!#REF!</definedName>
    <definedName name="q13nm">'[2]PART3'!$C$40</definedName>
    <definedName name="q13no" localSheetId="0">'[9]PART3'!$I$71</definedName>
    <definedName name="q13no" localSheetId="10">'Part3 - Charts'!#REF!</definedName>
    <definedName name="q13no" localSheetId="9">'Part3 - Schools'!#REF!</definedName>
    <definedName name="q13no">'[2]PART3'!$I$71</definedName>
    <definedName name="q13nw" localSheetId="0">'[9]PART3'!$C$71</definedName>
    <definedName name="q13nw" localSheetId="10">'Part3 - Charts'!#REF!</definedName>
    <definedName name="q13nw" localSheetId="9">'Part3 - Schools'!#REF!</definedName>
    <definedName name="q13nw">'[2]PART3'!$C$71</definedName>
    <definedName name="q14n" localSheetId="0">'[9]PART3'!$C$26</definedName>
    <definedName name="q14n" localSheetId="10">'Part3 - Charts'!#REF!</definedName>
    <definedName name="q14n" localSheetId="9">'Part3 - Schools'!#REF!</definedName>
    <definedName name="q14n">'[2]PART3'!$C$26</definedName>
    <definedName name="q14nb" localSheetId="0">'[9]PART3'!$F$80</definedName>
    <definedName name="q14nb" localSheetId="10">'Part3 - Charts'!#REF!</definedName>
    <definedName name="q14nb" localSheetId="9">'Part3 - Schools'!#REF!</definedName>
    <definedName name="q14nb">'[2]PART3'!$F$80</definedName>
    <definedName name="q14nf" localSheetId="0">'[9]PART3'!$F$57</definedName>
    <definedName name="q14nf" localSheetId="10">'Part3 - Charts'!#REF!</definedName>
    <definedName name="q14nf" localSheetId="9">'Part3 - Schools'!#REF!</definedName>
    <definedName name="q14nf">'[2]PART3'!$F$57</definedName>
    <definedName name="q14nm" localSheetId="0">'[9]PART3'!$C$57</definedName>
    <definedName name="q14nm" localSheetId="10">'Part3 - Charts'!#REF!</definedName>
    <definedName name="q14nm" localSheetId="9">'Part3 - Schools'!#REF!</definedName>
    <definedName name="q14nm">'[2]PART3'!$C$57</definedName>
    <definedName name="q14no" localSheetId="0">'[9]PART3'!$I$80</definedName>
    <definedName name="q14no" localSheetId="10">'Part3 - Charts'!#REF!</definedName>
    <definedName name="q14no" localSheetId="9">'Part3 - Schools'!#REF!</definedName>
    <definedName name="q14no">'[2]PART3'!$I$80</definedName>
    <definedName name="q14nw" localSheetId="0">'[9]PART3'!$C$80</definedName>
    <definedName name="q14nw" localSheetId="10">'Part3 - Charts'!#REF!</definedName>
    <definedName name="q14nw" localSheetId="9">'Part3 - Schools'!#REF!</definedName>
    <definedName name="q14nw">'[2]PART3'!$C$80</definedName>
    <definedName name="q15an" localSheetId="0">'[8]PART6'!$C$16</definedName>
    <definedName name="q15an">'[1]PART6'!$C$16</definedName>
    <definedName name="q15anb" localSheetId="0">'[8]PART6'!$F$419</definedName>
    <definedName name="q15anb">'[1]PART6'!$F$419</definedName>
    <definedName name="q15anf" localSheetId="0">'[8]PART6'!$F$214</definedName>
    <definedName name="q15anf">'[1]PART6'!$F$214</definedName>
    <definedName name="q15anm" localSheetId="0">'[8]PART6'!$C$214</definedName>
    <definedName name="q15anm">'[1]PART6'!$C$214</definedName>
    <definedName name="q15ano" localSheetId="0">'[8]PART6'!$I$419</definedName>
    <definedName name="q15ano">'[1]PART6'!$I$419</definedName>
    <definedName name="q15anw" localSheetId="0">'[8]PART6'!$C$419</definedName>
    <definedName name="q15anw">'[1]PART6'!$C$419</definedName>
    <definedName name="q15bn" localSheetId="0">'[8]PART6'!$C$23</definedName>
    <definedName name="q15bn">'[1]PART6'!$C$23</definedName>
    <definedName name="q15bnb" localSheetId="0">'[8]PART6'!$F$426</definedName>
    <definedName name="q15bnb">'[1]PART6'!$F$426</definedName>
    <definedName name="q15bnf" localSheetId="0">'[8]PART6'!$F$221</definedName>
    <definedName name="q15bnf">'[1]PART6'!$F$221</definedName>
    <definedName name="q15bnm" localSheetId="0">'[8]PART6'!$C$221</definedName>
    <definedName name="q15bnm">'[1]PART6'!$C$221</definedName>
    <definedName name="q15bno" localSheetId="0">'[8]PART6'!$I$426</definedName>
    <definedName name="q15bno">'[1]PART6'!$I$426</definedName>
    <definedName name="q15bnw" localSheetId="0">'[8]PART6'!$C$426</definedName>
    <definedName name="q15bnw">'[1]PART6'!$C$426</definedName>
    <definedName name="q15cn" localSheetId="0">'[8]PART6'!$C$31</definedName>
    <definedName name="q15cn">'[1]PART6'!$C$31</definedName>
    <definedName name="q15cnb" localSheetId="0">'[8]PART6'!$F$434</definedName>
    <definedName name="q15cnb">'[1]PART6'!$F$434</definedName>
    <definedName name="q15cnf" localSheetId="0">'[8]PART6'!$F$229</definedName>
    <definedName name="q15cnf">'[1]PART6'!$F$229</definedName>
    <definedName name="q15cnm" localSheetId="0">'[8]PART6'!$C$229</definedName>
    <definedName name="q15cnm">'[1]PART6'!$C$229</definedName>
    <definedName name="q15cno" localSheetId="0">'[8]PART6'!$I$434</definedName>
    <definedName name="q15cno">'[1]PART6'!$I$434</definedName>
    <definedName name="q15cnw" localSheetId="0">'[8]PART6'!$C$434</definedName>
    <definedName name="q15cnw">'[1]PART6'!$C$434</definedName>
    <definedName name="q15dn" localSheetId="0">'[8]PART6'!$C$38</definedName>
    <definedName name="q15dn">'[1]PART6'!$C$38</definedName>
    <definedName name="q15dnb" localSheetId="0">'[8]PART6'!$F$450</definedName>
    <definedName name="q15dnb">'[1]PART6'!$F$450</definedName>
    <definedName name="q15dnf" localSheetId="0">'[8]PART6'!$F$236</definedName>
    <definedName name="q15dnf">'[1]PART6'!$F$236</definedName>
    <definedName name="q15dnm" localSheetId="0">'[8]PART6'!$C$236</definedName>
    <definedName name="q15dnm">'[1]PART6'!$C$236</definedName>
    <definedName name="q15dno" localSheetId="0">'[8]PART6'!$I$450</definedName>
    <definedName name="q15dno">'[1]PART6'!$I$450</definedName>
    <definedName name="q15dnw" localSheetId="0">'[8]PART6'!$C$450</definedName>
    <definedName name="q15dnw">'[1]PART6'!$C$450</definedName>
    <definedName name="q15en" localSheetId="0">'[8]PART6'!$C$45</definedName>
    <definedName name="q15en">'[1]PART6'!$C$45</definedName>
    <definedName name="q15enb" localSheetId="0">'[8]PART6'!$F$457</definedName>
    <definedName name="q15enb">'[1]PART6'!$F$457</definedName>
    <definedName name="q15enf" localSheetId="0">'[8]PART6'!$F$243</definedName>
    <definedName name="q15enf">'[1]PART6'!$F$243</definedName>
    <definedName name="q15enm" localSheetId="0">'[8]PART6'!$C$243</definedName>
    <definedName name="q15enm">'[1]PART6'!$C$243</definedName>
    <definedName name="q15eno" localSheetId="0">'[8]PART6'!$I$457</definedName>
    <definedName name="q15eno">'[1]PART6'!$I$457</definedName>
    <definedName name="q15enw" localSheetId="0">'[8]PART6'!$C$457</definedName>
    <definedName name="q15enw">'[1]PART6'!$C$457</definedName>
    <definedName name="q15fn" localSheetId="0">'[8]PART6'!$C$60</definedName>
    <definedName name="q15fn">'[1]PART6'!$C$60</definedName>
    <definedName name="q15fnb" localSheetId="0">'[8]PART6'!$F$464</definedName>
    <definedName name="q15fnb">'[1]PART6'!$F$464</definedName>
    <definedName name="q15fnf" localSheetId="0">'[8]PART6'!$F$259</definedName>
    <definedName name="q15fnf">'[1]PART6'!$F$259</definedName>
    <definedName name="q15fnm" localSheetId="0">'[8]PART6'!$C$259</definedName>
    <definedName name="q15fnm">'[1]PART6'!$C$259</definedName>
    <definedName name="q15fno" localSheetId="0">'[8]PART6'!$I$464</definedName>
    <definedName name="q15fno">'[1]PART6'!$I$464</definedName>
    <definedName name="q15fnw" localSheetId="0">'[8]PART6'!$C$464</definedName>
    <definedName name="q15fnw">'[1]PART6'!$C$464</definedName>
    <definedName name="q15gn" localSheetId="0">'[8]PART6'!$C$67</definedName>
    <definedName name="q15gn">'[1]PART6'!$C$67</definedName>
    <definedName name="q15gnb" localSheetId="0">'[8]PART6'!$F$471</definedName>
    <definedName name="q15gnb">'[1]PART6'!$F$471</definedName>
    <definedName name="q15gnf" localSheetId="0">'[8]PART6'!$F$266</definedName>
    <definedName name="q15gnf">'[1]PART6'!$F$266</definedName>
    <definedName name="q15gnm" localSheetId="0">'[8]PART6'!$C$266</definedName>
    <definedName name="q15gnm">'[1]PART6'!$C$266</definedName>
    <definedName name="q15gno" localSheetId="0">'[8]PART6'!$I$471</definedName>
    <definedName name="q15gno">'[1]PART6'!$I$471</definedName>
    <definedName name="q15gnw" localSheetId="0">'[8]PART6'!$C$471</definedName>
    <definedName name="q15gnw">'[1]PART6'!$C$471</definedName>
    <definedName name="q15hn" localSheetId="0">'[8]PART6'!$C$74</definedName>
    <definedName name="q15hn">'[1]PART6'!$C$74</definedName>
    <definedName name="q15hnb" localSheetId="0">'[8]PART6'!$F$478</definedName>
    <definedName name="q15hnb">'[1]PART6'!$F$478</definedName>
    <definedName name="q15hnf" localSheetId="0">'[8]PART6'!$F$273</definedName>
    <definedName name="q15hnf">'[1]PART6'!$F$273</definedName>
    <definedName name="q15hnm" localSheetId="0">'[8]PART6'!$C$273</definedName>
    <definedName name="q15hnm">'[1]PART6'!$C$273</definedName>
    <definedName name="q15hno" localSheetId="0">'[8]PART6'!$I$478</definedName>
    <definedName name="q15hno">'[1]PART6'!$I$478</definedName>
    <definedName name="q15hnw" localSheetId="0">'[8]PART6'!$C$478</definedName>
    <definedName name="q15hnw">'[1]PART6'!$C$478</definedName>
    <definedName name="q15in" localSheetId="0">'[8]PART6'!$C$81</definedName>
    <definedName name="q15in">'[1]PART6'!$C$81</definedName>
    <definedName name="q15inb" localSheetId="0">'[8]PART6'!$F$494</definedName>
    <definedName name="q15inb">'[1]PART6'!$F$494</definedName>
    <definedName name="q15inf" localSheetId="0">'[8]PART6'!$F$280</definedName>
    <definedName name="q15inf">'[1]PART6'!$F$280</definedName>
    <definedName name="q15inm" localSheetId="0">'[8]PART6'!$C$280</definedName>
    <definedName name="q15inm">'[1]PART6'!$C$280</definedName>
    <definedName name="q15ino" localSheetId="0">'[8]PART6'!$I$494</definedName>
    <definedName name="q15ino">'[1]PART6'!$I$494</definedName>
    <definedName name="q15inw" localSheetId="0">'[8]PART6'!$C$494</definedName>
    <definedName name="q15inw">'[1]PART6'!$C$494</definedName>
    <definedName name="q15jn" localSheetId="0">'[8]PART6'!$C$88</definedName>
    <definedName name="q15jn">'[1]PART6'!$C$88</definedName>
    <definedName name="q15jnb" localSheetId="0">'[8]PART6'!$F$501</definedName>
    <definedName name="q15jnb">'[1]PART6'!$F$501</definedName>
    <definedName name="q15jnf" localSheetId="0">'[8]PART6'!$F$287</definedName>
    <definedName name="q15jnf">'[1]PART6'!$F$287</definedName>
    <definedName name="q15jnm" localSheetId="0">'[8]PART6'!$C$287</definedName>
    <definedName name="q15jnm">'[1]PART6'!$C$287</definedName>
    <definedName name="q15jno" localSheetId="0">'[8]PART6'!$I$501</definedName>
    <definedName name="q15jno">'[1]PART6'!$I$501</definedName>
    <definedName name="q15jnw" localSheetId="0">'[8]PART6'!$C$501</definedName>
    <definedName name="q15jnw">'[1]PART6'!$C$501</definedName>
    <definedName name="q15kn" localSheetId="0">'[8]PART6'!$C$95</definedName>
    <definedName name="q15kn">'[1]PART6'!$C$95</definedName>
    <definedName name="q15knb" localSheetId="0">'[8]PART6'!$F$508</definedName>
    <definedName name="q15knb">'[1]PART6'!$F$508</definedName>
    <definedName name="q15knf" localSheetId="0">'[8]PART6'!$F$303</definedName>
    <definedName name="q15knf">'[1]PART6'!$F$303</definedName>
    <definedName name="q15knm" localSheetId="0">'[8]PART6'!$C$303</definedName>
    <definedName name="q15knm">'[1]PART6'!$C$303</definedName>
    <definedName name="q15kno" localSheetId="0">'[8]PART6'!$I$508</definedName>
    <definedName name="q15kno">'[1]PART6'!$I$508</definedName>
    <definedName name="q15knw" localSheetId="0">'[8]PART6'!$C$508</definedName>
    <definedName name="q15knw">'[1]PART6'!$C$508</definedName>
    <definedName name="q15ln" localSheetId="0">'[8]PART6'!$C$110</definedName>
    <definedName name="q15ln">'[1]PART6'!$C$110</definedName>
    <definedName name="q15lnb" localSheetId="0">'[8]PART6'!$F$515</definedName>
    <definedName name="q15lnb">'[1]PART6'!$F$515</definedName>
    <definedName name="q15lnf" localSheetId="0">'[8]PART6'!$F$310</definedName>
    <definedName name="q15lnf">'[1]PART6'!$F$310</definedName>
    <definedName name="q15lnm" localSheetId="0">'[8]PART6'!$C$310</definedName>
    <definedName name="q15lnm">'[1]PART6'!$C$310</definedName>
    <definedName name="q15lno" localSheetId="0">'[8]PART6'!$I$515</definedName>
    <definedName name="q15lno">'[1]PART6'!$I$515</definedName>
    <definedName name="q15lnw" localSheetId="0">'[8]PART6'!$C$515</definedName>
    <definedName name="q15lnw">'[1]PART6'!$C$515</definedName>
    <definedName name="q16n" localSheetId="0">'[8]PART6'!$C$117</definedName>
    <definedName name="q16n">'[1]PART6'!$C$117</definedName>
    <definedName name="q16nb" localSheetId="0">'[8]PART6'!$F$522</definedName>
    <definedName name="q16nb">'[1]PART6'!$F$522</definedName>
    <definedName name="q16nf" localSheetId="0">'[8]PART6'!$F$317</definedName>
    <definedName name="q16nf">'[1]PART6'!$F$317</definedName>
    <definedName name="q16nm" localSheetId="0">'[8]PART6'!$C$317</definedName>
    <definedName name="q16nm">'[1]PART6'!$C$317</definedName>
    <definedName name="q16no" localSheetId="0">'[8]PART6'!$I$522</definedName>
    <definedName name="q16no">'[1]PART6'!$I$522</definedName>
    <definedName name="q16nw" localSheetId="0">'[8]PART6'!$C$522</definedName>
    <definedName name="q16nw">'[1]PART6'!$C$522</definedName>
    <definedName name="q17an" localSheetId="0">'[8]PART6'!$C$124</definedName>
    <definedName name="q17an">'[1]PART6'!$C$124</definedName>
    <definedName name="q17anb" localSheetId="0">'[8]PART6'!$F$538</definedName>
    <definedName name="q17anb">'[1]PART6'!$F$538</definedName>
    <definedName name="q17anf" localSheetId="0">'[8]PART6'!$F$324</definedName>
    <definedName name="q17anf">'[1]PART6'!$F$324</definedName>
    <definedName name="q17anm" localSheetId="0">'[8]PART6'!$C$324</definedName>
    <definedName name="q17anm">'[1]PART6'!$C$324</definedName>
    <definedName name="q17ano" localSheetId="0">'[8]PART6'!$I$538</definedName>
    <definedName name="q17ano">'[1]PART6'!$I$538</definedName>
    <definedName name="q17anw" localSheetId="0">'[8]PART6'!$C$538</definedName>
    <definedName name="q17anw">'[1]PART6'!$C$538</definedName>
    <definedName name="q17bn" localSheetId="0">'[8]PART6'!$C$130</definedName>
    <definedName name="q17bn">'[1]PART6'!$C$130</definedName>
    <definedName name="q17bnb" localSheetId="0">'[8]PART6'!$F$544</definedName>
    <definedName name="q17bnb">'[1]PART6'!$F$544</definedName>
    <definedName name="q17bnf" localSheetId="0">'[8]PART6'!$F$330</definedName>
    <definedName name="q17bnf">'[1]PART6'!$F$330</definedName>
    <definedName name="q17bnm" localSheetId="0">'[8]PART6'!$C$330</definedName>
    <definedName name="q17bnm">'[1]PART6'!$C$330</definedName>
    <definedName name="q17bno" localSheetId="0">'[8]PART6'!$I$544</definedName>
    <definedName name="q17bno">'[1]PART6'!$I$544</definedName>
    <definedName name="q17bnw" localSheetId="0">'[8]PART6'!$C$544</definedName>
    <definedName name="q17bnw">'[1]PART6'!$C$544</definedName>
    <definedName name="q17cn" localSheetId="0">'[8]PART6'!$C$136</definedName>
    <definedName name="q17cn">'[1]PART6'!$C$136</definedName>
    <definedName name="q17cnb" localSheetId="0">'[8]PART6'!$F$550</definedName>
    <definedName name="q17cnb">'[1]PART6'!$F$550</definedName>
    <definedName name="q17cnf" localSheetId="0">'[8]PART6'!$F$336</definedName>
    <definedName name="q17cnf">'[1]PART6'!$F$336</definedName>
    <definedName name="q17cnm" localSheetId="0">'[8]PART6'!$C$336</definedName>
    <definedName name="q17cnm">'[1]PART6'!$C$336</definedName>
    <definedName name="q17cno" localSheetId="0">'[8]PART6'!$I$550</definedName>
    <definedName name="q17cno">'[1]PART6'!$I$550</definedName>
    <definedName name="q17cnw" localSheetId="0">'[8]PART6'!$C$550</definedName>
    <definedName name="q17cnw">'[1]PART6'!$C$550</definedName>
    <definedName name="q18n" localSheetId="0">'[8]PART6'!$C$144</definedName>
    <definedName name="q18n">'[1]PART6'!$C$144</definedName>
    <definedName name="q18nb" localSheetId="0">'[8]PART6'!$F$558</definedName>
    <definedName name="q18nb">'[1]PART6'!$F$558</definedName>
    <definedName name="q18nf" localSheetId="0">'[8]PART6'!$F$352</definedName>
    <definedName name="q18nf">'[1]PART6'!$F$352</definedName>
    <definedName name="q18nm" localSheetId="0">'[8]PART6'!$C$352</definedName>
    <definedName name="q18nm">'[1]PART6'!$C$352</definedName>
    <definedName name="q18no" localSheetId="0">'[8]PART6'!$I$558</definedName>
    <definedName name="q18no">'[1]PART6'!$I$558</definedName>
    <definedName name="q18nw" localSheetId="0">'[8]PART6'!$C$558</definedName>
    <definedName name="q18nw">'[1]PART6'!$C$558</definedName>
    <definedName name="q19an" localSheetId="0">'[8]PART6'!$C$157</definedName>
    <definedName name="q19an">'[1]PART6'!$C$157</definedName>
    <definedName name="q19anb" localSheetId="0">'[8]PART6'!$F$564</definedName>
    <definedName name="q19anb">'[1]PART6'!$F$564</definedName>
    <definedName name="q19anf" localSheetId="0">'[8]PART6'!$F$358</definedName>
    <definedName name="q19anf">'[1]PART6'!$F$358</definedName>
    <definedName name="q19anm" localSheetId="0">'[8]PART6'!$C$358</definedName>
    <definedName name="q19anm">'[1]PART6'!$C$358</definedName>
    <definedName name="q19ano" localSheetId="0">'[8]PART6'!$I$564</definedName>
    <definedName name="q19ano">'[1]PART6'!$I$564</definedName>
    <definedName name="q19anw" localSheetId="0">'[8]PART6'!$C$564</definedName>
    <definedName name="q19anw">'[1]PART6'!$C$564</definedName>
    <definedName name="q19bn" localSheetId="0">'[8]PART6'!$C$162</definedName>
    <definedName name="q19bn">'[1]PART6'!$C$162</definedName>
    <definedName name="q19bnb" localSheetId="0">'[8]PART6'!$F$569</definedName>
    <definedName name="q19bnb">'[1]PART6'!$F$569</definedName>
    <definedName name="q19bnf" localSheetId="0">'[8]PART6'!$F$363</definedName>
    <definedName name="q19bnf">'[1]PART6'!$F$363</definedName>
    <definedName name="q19bnm" localSheetId="0">'[8]PART6'!$C$363</definedName>
    <definedName name="q19bnm">'[1]PART6'!$C$363</definedName>
    <definedName name="q19bno" localSheetId="0">'[8]PART6'!$I$569</definedName>
    <definedName name="q19bno">'[1]PART6'!$I$569</definedName>
    <definedName name="q19bnw" localSheetId="0">'[8]PART6'!$C$569</definedName>
    <definedName name="q19bnw">'[1]PART6'!$C$569</definedName>
    <definedName name="q19cn" localSheetId="0">'[8]PART6'!$C$167</definedName>
    <definedName name="q19cn">'[1]PART6'!$C$167</definedName>
    <definedName name="q19cnb" localSheetId="0">'[8]PART6'!$F$584</definedName>
    <definedName name="q19cnb">'[1]PART6'!$F$584</definedName>
    <definedName name="q19cnf" localSheetId="0">'[8]PART6'!$F$368</definedName>
    <definedName name="q19cnf">'[1]PART6'!$F$368</definedName>
    <definedName name="q19cnm" localSheetId="0">'[8]PART6'!$C$368</definedName>
    <definedName name="q19cnm">'[1]PART6'!$C$368</definedName>
    <definedName name="q19cno" localSheetId="0">'[8]PART6'!$I$584</definedName>
    <definedName name="q19cno">'[1]PART6'!$I$584</definedName>
    <definedName name="q19cnw" localSheetId="0">'[8]PART6'!$C$584</definedName>
    <definedName name="q19cnw">'[1]PART6'!$C$584</definedName>
    <definedName name="q19dn" localSheetId="0">'[8]PART6'!$C$172</definedName>
    <definedName name="q19dn">'[1]PART6'!$C$172</definedName>
    <definedName name="q19dnb" localSheetId="0">'[8]PART6'!$F$589</definedName>
    <definedName name="q19dnb">'[1]PART6'!$F$589</definedName>
    <definedName name="q19dnf" localSheetId="0">'[8]PART6'!$F$373</definedName>
    <definedName name="q19dnf">'[1]PART6'!$F$373</definedName>
    <definedName name="q19dnm" localSheetId="0">'[8]PART6'!$C$373</definedName>
    <definedName name="q19dnm">'[1]PART6'!$C$373</definedName>
    <definedName name="q19dno" localSheetId="0">'[8]PART6'!$I$589</definedName>
    <definedName name="q19dno">'[1]PART6'!$I$589</definedName>
    <definedName name="q19dnw" localSheetId="0">'[8]PART6'!$C$589</definedName>
    <definedName name="q19dnw">'[1]PART6'!$C$589</definedName>
    <definedName name="q19en" localSheetId="0">'[8]PART6'!$C$177</definedName>
    <definedName name="q19en">'[1]PART6'!$C$177</definedName>
    <definedName name="q19enb" localSheetId="0">'[8]PART6'!$F$594</definedName>
    <definedName name="q19enb">'[1]PART6'!$F$594</definedName>
    <definedName name="q19enf" localSheetId="0">'[8]PART6'!$F$378</definedName>
    <definedName name="q19enf">'[1]PART6'!$F$378</definedName>
    <definedName name="q19enm" localSheetId="0">'[8]PART6'!$C$378</definedName>
    <definedName name="q19enm">'[1]PART6'!$C$378</definedName>
    <definedName name="q19eno" localSheetId="0">'[8]PART6'!$I$594</definedName>
    <definedName name="q19eno">'[1]PART6'!$I$594</definedName>
    <definedName name="q19enw" localSheetId="0">'[8]PART6'!$C$594</definedName>
    <definedName name="q19enw">'[1]PART6'!$C$594</definedName>
    <definedName name="q19fn" localSheetId="0">'[8]PART6'!$C$182</definedName>
    <definedName name="q19fn">'[1]PART6'!$C$182</definedName>
    <definedName name="q19fnb" localSheetId="0">'[8]PART6'!$F$599</definedName>
    <definedName name="q19fnb">'[1]PART6'!$F$599</definedName>
    <definedName name="q19fnf" localSheetId="0">'[8]PART6'!$F$383</definedName>
    <definedName name="q19fnf">'[1]PART6'!$F$383</definedName>
    <definedName name="q19fnm" localSheetId="0">'[8]PART6'!$C$383</definedName>
    <definedName name="q19fnm">'[1]PART6'!$C$383</definedName>
    <definedName name="q19fno" localSheetId="0">'[8]PART6'!$I$599</definedName>
    <definedName name="q19fno">'[1]PART6'!$I$599</definedName>
    <definedName name="q19fnw" localSheetId="0">'[8]PART6'!$C$599</definedName>
    <definedName name="q19fnw">'[1]PART6'!$C$599</definedName>
    <definedName name="q19gn" localSheetId="0">'[8]PART6'!$C$187</definedName>
    <definedName name="q19gn">'[1]PART6'!$C$187</definedName>
    <definedName name="q19gnb" localSheetId="0">'[8]PART6'!$F$604</definedName>
    <definedName name="q19gnb">'[1]PART6'!$F$604</definedName>
    <definedName name="q19gnf" localSheetId="0">'[8]PART6'!$F$396</definedName>
    <definedName name="q19gnf">'[1]PART6'!$F$396</definedName>
    <definedName name="q19gnm" localSheetId="0">'[8]PART6'!$C$396</definedName>
    <definedName name="q19gnm">'[1]PART6'!$C$396</definedName>
    <definedName name="q19gno" localSheetId="0">'[8]PART6'!$I$604</definedName>
    <definedName name="q19gno">'[1]PART6'!$I$604</definedName>
    <definedName name="q19gnw" localSheetId="0">'[8]PART6'!$C$604</definedName>
    <definedName name="q19gnw">'[1]PART6'!$C$604</definedName>
    <definedName name="q19hn" localSheetId="0">'[8]PART6'!$C$197</definedName>
    <definedName name="q19hn">'[1]PART6'!$C$197</definedName>
    <definedName name="q19hnb" localSheetId="0">'[8]PART6'!$F$614</definedName>
    <definedName name="q19hnb">'[1]PART6'!$F$614</definedName>
    <definedName name="q19hnf" localSheetId="0">'[8]PART6'!$F$406</definedName>
    <definedName name="q19hnf">'[1]PART6'!$F$406</definedName>
    <definedName name="q19hnm" localSheetId="0">'[8]PART6'!$C$406</definedName>
    <definedName name="q19hnm">'[1]PART6'!$C$406</definedName>
    <definedName name="q19hno" localSheetId="0">'[8]PART6'!$I$614</definedName>
    <definedName name="q19hno">'[1]PART6'!$I$614</definedName>
    <definedName name="q19hnw" localSheetId="0">'[8]PART6'!$C$614</definedName>
    <definedName name="q19hnw">'[1]PART6'!$C$614</definedName>
    <definedName name="q1bf" localSheetId="0">'[11]PART1'!$F$371</definedName>
    <definedName name="q1bf">'[4]PART1'!$F$371</definedName>
    <definedName name="q1bp" localSheetId="0">'[11]PART1'!$F$372</definedName>
    <definedName name="q1bp">'[4]PART1'!$F$372</definedName>
    <definedName name="q1ff" localSheetId="0">'[11]PART1'!$F$187</definedName>
    <definedName name="q1ff">'[4]PART1'!$F$187</definedName>
    <definedName name="q1fp" localSheetId="0">'[11]PART1'!$F$188</definedName>
    <definedName name="q1fp">'[4]PART1'!$F$188</definedName>
    <definedName name="q1mf" localSheetId="0">'[11]PART1'!$C$187</definedName>
    <definedName name="q1mf">'[4]PART1'!$C$187</definedName>
    <definedName name="q1mp" localSheetId="0">'[11]PART1'!$C$188</definedName>
    <definedName name="q1mp">'[4]PART1'!$C$188</definedName>
    <definedName name="q1n" localSheetId="0">#REF!</definedName>
    <definedName name="q1n" localSheetId="10">'Part3 - Charts'!#REF!</definedName>
    <definedName name="q1n" localSheetId="9">'Part3 - Schools'!#REF!</definedName>
    <definedName name="q1n">'[4]PART1'!$C$14</definedName>
    <definedName name="q1nb" localSheetId="0">#REF!</definedName>
    <definedName name="q1nb" localSheetId="10">'Part3 - Charts'!#REF!</definedName>
    <definedName name="q1nb" localSheetId="9">'Part3 - Schools'!#REF!</definedName>
    <definedName name="q1nb">'[4]PART1'!$F$375</definedName>
    <definedName name="q1nf" localSheetId="0">#REF!</definedName>
    <definedName name="q1nf" localSheetId="10">'Part3 - Charts'!#REF!</definedName>
    <definedName name="q1nf" localSheetId="9">'Part3 - Schools'!#REF!</definedName>
    <definedName name="q1nf">'[4]PART1'!$F$191</definedName>
    <definedName name="q1nm" localSheetId="0">#REF!</definedName>
    <definedName name="q1nm" localSheetId="10">'Part3 - Charts'!#REF!</definedName>
    <definedName name="q1nm" localSheetId="9">'Part3 - Schools'!#REF!</definedName>
    <definedName name="q1nm">'[4]PART1'!$C$191</definedName>
    <definedName name="q1no" localSheetId="0">#REF!</definedName>
    <definedName name="q1no" localSheetId="10">'Part3 - Charts'!#REF!</definedName>
    <definedName name="q1no" localSheetId="9">'Part3 - Schools'!#REF!</definedName>
    <definedName name="q1no">'[4]PART1'!$I$375</definedName>
    <definedName name="q1nw" localSheetId="0">#REF!</definedName>
    <definedName name="q1nw" localSheetId="10">'Part3 - Charts'!#REF!</definedName>
    <definedName name="q1nw" localSheetId="9">'Part3 - Schools'!#REF!</definedName>
    <definedName name="q1nw">'[4]PART1'!$C$375</definedName>
    <definedName name="q1of" localSheetId="0">'[11]PART1'!$I$371</definedName>
    <definedName name="q1of">'[4]PART1'!$I$371</definedName>
    <definedName name="q1op" localSheetId="0">'[11]PART1'!$I$372</definedName>
    <definedName name="q1op">'[4]PART1'!$I$372</definedName>
    <definedName name="q1wf" localSheetId="0">'[11]PART1'!$C$371</definedName>
    <definedName name="q1wf">'[4]PART1'!$C$371</definedName>
    <definedName name="q1wp" localSheetId="0">'[11]PART1'!$C$372</definedName>
    <definedName name="q1wp">'[4]PART1'!$C$372</definedName>
    <definedName name="q20an" localSheetId="0">'[8]PART6'!#REF!</definedName>
    <definedName name="q20an">'[1]PART6'!#REF!</definedName>
    <definedName name="q20bn" localSheetId="0">'[8]PART6'!#REF!</definedName>
    <definedName name="q20bn">'[1]PART6'!#REF!</definedName>
    <definedName name="q20cn" localSheetId="0">'[8]PART6'!#REF!</definedName>
    <definedName name="q20cn">'[1]PART6'!#REF!</definedName>
    <definedName name="q20dn" localSheetId="0">'[8]PART6'!#REF!</definedName>
    <definedName name="q20dn">'[1]PART6'!#REF!</definedName>
    <definedName name="q20en" localSheetId="0">'[8]PART6'!#REF!</definedName>
    <definedName name="q20en">'[1]PART6'!#REF!</definedName>
    <definedName name="q20fn" localSheetId="0">'[8]PART6'!#REF!</definedName>
    <definedName name="q20fn">'[1]PART6'!#REF!</definedName>
    <definedName name="q20gn" localSheetId="0">'[8]PART6'!#REF!</definedName>
    <definedName name="q20gn">'[1]PART6'!#REF!</definedName>
    <definedName name="q20hn" localSheetId="0">'[8]PART6'!#REF!</definedName>
    <definedName name="q20hn">'[1]PART6'!#REF!</definedName>
    <definedName name="q20in" localSheetId="0">'[8]PART6'!#REF!</definedName>
    <definedName name="q20in">'[1]PART6'!#REF!</definedName>
    <definedName name="q2n" localSheetId="0">#REF!</definedName>
    <definedName name="q2n">'[4]PART1'!$C$25</definedName>
    <definedName name="q2nb" localSheetId="0">#REF!</definedName>
    <definedName name="q2nb">'[4]PART1'!$F$383</definedName>
    <definedName name="q2nf" localSheetId="0">#REF!</definedName>
    <definedName name="q2nf">'[4]PART1'!$F$208</definedName>
    <definedName name="q2nm" localSheetId="0">#REF!</definedName>
    <definedName name="q2nm">'[4]PART1'!$C$208</definedName>
    <definedName name="q2no" localSheetId="0">#REF!</definedName>
    <definedName name="q2no">'[4]PART1'!$I$383</definedName>
    <definedName name="q2nw" localSheetId="0">#REF!</definedName>
    <definedName name="q2nw">'[4]PART1'!$C$383</definedName>
    <definedName name="q3n" localSheetId="0">#REF!</definedName>
    <definedName name="q3n">'[4]PART1'!$C$37</definedName>
    <definedName name="q3nb" localSheetId="0">#REF!</definedName>
    <definedName name="q3nb">'[4]PART1'!$F$404</definedName>
    <definedName name="q3nf" localSheetId="0">#REF!</definedName>
    <definedName name="q3nf">'[4]PART1'!$F$220</definedName>
    <definedName name="q3nm" localSheetId="0">#REF!</definedName>
    <definedName name="q3nm">'[4]PART1'!$C$220</definedName>
    <definedName name="q3no" localSheetId="0">#REF!</definedName>
    <definedName name="q3no">'[4]PART1'!$I$404</definedName>
    <definedName name="q3nw" localSheetId="0">#REF!</definedName>
    <definedName name="q3nw">'[4]PART1'!$C$404</definedName>
    <definedName name="q4n" localSheetId="0">#REF!</definedName>
    <definedName name="q4n" localSheetId="10">'Part3 - Charts'!#REF!</definedName>
    <definedName name="q4n" localSheetId="9">'Part3 - Schools'!#REF!</definedName>
    <definedName name="q4n">'[4]PART1'!$C$45</definedName>
    <definedName name="q4nb" localSheetId="0">#REF!</definedName>
    <definedName name="q4nb" localSheetId="10">'Part3 - Charts'!#REF!</definedName>
    <definedName name="q4nb" localSheetId="9">'Part3 - Schools'!#REF!</definedName>
    <definedName name="q4nb">'[4]PART1'!$F$412</definedName>
    <definedName name="q4nf" localSheetId="0">#REF!</definedName>
    <definedName name="q4nf" localSheetId="10">'Part3 - Charts'!#REF!</definedName>
    <definedName name="q4nf" localSheetId="9">'Part3 - Schools'!#REF!</definedName>
    <definedName name="q4nf">'[4]PART1'!$F$228</definedName>
    <definedName name="q4nm" localSheetId="0">#REF!</definedName>
    <definedName name="q4nm" localSheetId="10">'Part3 - Charts'!#REF!</definedName>
    <definedName name="q4nm" localSheetId="9">'Part3 - Schools'!#REF!</definedName>
    <definedName name="q4nm">'[4]PART1'!$C$228</definedName>
    <definedName name="q4no" localSheetId="0">#REF!</definedName>
    <definedName name="q4no" localSheetId="10">'Part3 - Charts'!#REF!</definedName>
    <definedName name="q4no" localSheetId="9">'Part3 - Schools'!#REF!</definedName>
    <definedName name="q4no">'[4]PART1'!$I$412</definedName>
    <definedName name="q4nw" localSheetId="0">#REF!</definedName>
    <definedName name="q4nw" localSheetId="10">'Part3 - Charts'!#REF!</definedName>
    <definedName name="q4nw" localSheetId="9">'Part3 - Schools'!#REF!</definedName>
    <definedName name="q4nw">'[4]PART1'!$C$412</definedName>
    <definedName name="q5an" localSheetId="0">#REF!</definedName>
    <definedName name="q5an">'[4]PART1'!#REF!</definedName>
    <definedName name="q5anb" localSheetId="0">#REF!</definedName>
    <definedName name="q5anb">'[4]PART1'!#REF!</definedName>
    <definedName name="q5anf" localSheetId="0">#REF!</definedName>
    <definedName name="q5anf">'[4]PART1'!#REF!</definedName>
    <definedName name="q5anm" localSheetId="0">#REF!</definedName>
    <definedName name="q5anm">'[4]PART1'!#REF!</definedName>
    <definedName name="q5ano" localSheetId="0">#REF!</definedName>
    <definedName name="q5ano">'[4]PART1'!#REF!</definedName>
    <definedName name="q5anw" localSheetId="0">#REF!</definedName>
    <definedName name="q5anw">'[4]PART1'!#REF!</definedName>
    <definedName name="q5n" localSheetId="0">#REF!</definedName>
    <definedName name="q5n" localSheetId="10">'Part3 - Charts'!#REF!</definedName>
    <definedName name="q5n" localSheetId="9">'Part3 - Schools'!#REF!</definedName>
    <definedName name="q5n">'[4]PART1'!$C$59</definedName>
    <definedName name="q5nb" localSheetId="0">#REF!</definedName>
    <definedName name="q5nb" localSheetId="10">'Part3 - Charts'!#REF!</definedName>
    <definedName name="q5nb" localSheetId="9">'Part3 - Schools'!#REF!</definedName>
    <definedName name="q5nb" localSheetId="11">'[5]PART4'!#REF!</definedName>
    <definedName name="q5nb">'[4]PART1'!$F$419</definedName>
    <definedName name="q5nf" localSheetId="0">#REF!</definedName>
    <definedName name="q5nf" localSheetId="10">'Part3 - Charts'!#REF!</definedName>
    <definedName name="q5nf" localSheetId="9">'Part3 - Schools'!#REF!</definedName>
    <definedName name="q5nf" localSheetId="11">'[5]PART4'!#REF!</definedName>
    <definedName name="q5nf">'[4]PART1'!$F$235</definedName>
    <definedName name="q5nm" localSheetId="0">#REF!</definedName>
    <definedName name="q5nm" localSheetId="10">'Part3 - Charts'!#REF!</definedName>
    <definedName name="q5nm" localSheetId="9">'Part3 - Schools'!#REF!</definedName>
    <definedName name="q5nm" localSheetId="11">'[5]PART4'!#REF!</definedName>
    <definedName name="q5nm">'[4]PART1'!$C$235</definedName>
    <definedName name="q5no" localSheetId="0">#REF!</definedName>
    <definedName name="q5no" localSheetId="10">'Part3 - Charts'!#REF!</definedName>
    <definedName name="q5no" localSheetId="9">'Part3 - Schools'!#REF!</definedName>
    <definedName name="q5no" localSheetId="11">'[5]PART4'!#REF!</definedName>
    <definedName name="q5no">'[4]PART1'!$I$419</definedName>
    <definedName name="q5nw" localSheetId="0">#REF!</definedName>
    <definedName name="q5nw" localSheetId="10">'Part3 - Charts'!#REF!</definedName>
    <definedName name="q5nw" localSheetId="9">'Part3 - Schools'!#REF!</definedName>
    <definedName name="q5nw" localSheetId="11">'[5]PART4'!#REF!</definedName>
    <definedName name="q5nw">'[4]PART1'!$C$419</definedName>
    <definedName name="q61nf" localSheetId="0">#REF!</definedName>
    <definedName name="q61nf" localSheetId="3">#REF!</definedName>
    <definedName name="q61nf">'[4]PART1'!#REF!</definedName>
    <definedName name="q6an" localSheetId="0">#REF!</definedName>
    <definedName name="q6an" localSheetId="3">#REF!</definedName>
    <definedName name="q6an">'[4]PART1'!#REF!</definedName>
    <definedName name="q6anb" localSheetId="0">#REF!</definedName>
    <definedName name="q6anb" localSheetId="3">#REF!</definedName>
    <definedName name="q6anb">'[4]PART1'!#REF!</definedName>
    <definedName name="q6anf" localSheetId="0">#REF!</definedName>
    <definedName name="q6anf" localSheetId="3">#REF!</definedName>
    <definedName name="q6anf">'[4]PART1'!#REF!</definedName>
    <definedName name="q6anm" localSheetId="0">#REF!</definedName>
    <definedName name="q6anm" localSheetId="3">#REF!</definedName>
    <definedName name="q6anm">'[4]PART1'!#REF!</definedName>
    <definedName name="q6ano" localSheetId="0">#REF!</definedName>
    <definedName name="q6ano" localSheetId="3">#REF!</definedName>
    <definedName name="q6ano">'[4]PART1'!#REF!</definedName>
    <definedName name="q6anw" localSheetId="0">#REF!</definedName>
    <definedName name="q6anw" localSheetId="3">#REF!</definedName>
    <definedName name="q6anw">'[4]PART1'!#REF!</definedName>
    <definedName name="q6n" localSheetId="0">#REF!</definedName>
    <definedName name="q6n">'[4]PART1'!$C$69</definedName>
    <definedName name="q6nb" localSheetId="0">#REF!</definedName>
    <definedName name="q6nb">'[4]PART1'!$F$429</definedName>
    <definedName name="q6nf" localSheetId="0">#REF!</definedName>
    <definedName name="q6nf">'[4]PART1'!$F$254</definedName>
    <definedName name="q6nm" localSheetId="0">#REF!</definedName>
    <definedName name="q6nm">'[4]PART1'!$C$254</definedName>
    <definedName name="q6no" localSheetId="0">#REF!</definedName>
    <definedName name="q6no">'[4]PART1'!$I$429</definedName>
    <definedName name="q6nw" localSheetId="0">#REF!</definedName>
    <definedName name="q6nw">'[4]PART1'!$C$429</definedName>
    <definedName name="q7an" localSheetId="0">#REF!</definedName>
    <definedName name="q7an">'[4]PART1'!$C$79</definedName>
    <definedName name="q7anb" localSheetId="0">#REF!</definedName>
    <definedName name="q7anb">'[4]PART1'!$F$449</definedName>
    <definedName name="q7anf" localSheetId="0">#REF!</definedName>
    <definedName name="q7anf">'[4]PART1'!$F$264</definedName>
    <definedName name="q7anm" localSheetId="0">#REF!</definedName>
    <definedName name="q7anm">'[4]PART1'!$C$264</definedName>
    <definedName name="q7ano" localSheetId="0">#REF!</definedName>
    <definedName name="q7ano">'[4]PART1'!$I$449</definedName>
    <definedName name="q7anw" localSheetId="0">#REF!</definedName>
    <definedName name="q7anw">'[4]PART1'!$C$449</definedName>
    <definedName name="q7bn" localSheetId="0">#REF!</definedName>
    <definedName name="q7bn">'[4]PART1'!$C$87</definedName>
    <definedName name="q7bnb" localSheetId="0">#REF!</definedName>
    <definedName name="q7bnb">'[4]PART1'!#REF!</definedName>
    <definedName name="q7bnf" localSheetId="0">#REF!</definedName>
    <definedName name="q7bnf">'[4]PART1'!$F$272</definedName>
    <definedName name="q7bnm" localSheetId="0">#REF!</definedName>
    <definedName name="q7bnm">'[4]PART1'!$C$272</definedName>
    <definedName name="q7bno" localSheetId="0">#REF!</definedName>
    <definedName name="q7bno">'[4]PART1'!$I$457</definedName>
    <definedName name="q7bnw" localSheetId="0">#REF!</definedName>
    <definedName name="q7bnw">'[4]PART1'!$C$457</definedName>
    <definedName name="q8n" localSheetId="0">#REF!</definedName>
    <definedName name="q8n">'[4]PART1'!$C$158</definedName>
    <definedName name="q8nb" localSheetId="0">#REF!</definedName>
    <definedName name="q8nb">'[4]PART1'!$F$517</definedName>
    <definedName name="q8nf" localSheetId="0">#REF!</definedName>
    <definedName name="q8nf">'[4]PART1'!$F$333</definedName>
    <definedName name="q8nm" localSheetId="0">#REF!</definedName>
    <definedName name="q8nm">'[4]PART1'!$C$333</definedName>
    <definedName name="q8no" localSheetId="0">#REF!</definedName>
    <definedName name="q8no">'[4]PART1'!$I$517</definedName>
    <definedName name="q8nw" localSheetId="0">#REF!</definedName>
    <definedName name="q8nw">'[4]PART1'!$C$517</definedName>
    <definedName name="q9n" localSheetId="0">#REF!</definedName>
    <definedName name="q9n" localSheetId="3">#REF!</definedName>
    <definedName name="q9n" localSheetId="10">'Part3 - Charts'!#REF!</definedName>
    <definedName name="q9n" localSheetId="9">'Part3 - Schools'!#REF!</definedName>
    <definedName name="q9n">'[4]PART1'!$C$109</definedName>
    <definedName name="q9nb" localSheetId="0">#REF!</definedName>
    <definedName name="q9nb" localSheetId="3">#REF!</definedName>
    <definedName name="q9nb" localSheetId="10">'Part3 - Charts'!#REF!</definedName>
    <definedName name="q9nb" localSheetId="9">'Part3 - Schools'!#REF!</definedName>
    <definedName name="q9nb" localSheetId="12">'[6]Part5'!#REF!</definedName>
    <definedName name="q9nb">'[4]PART1'!$F$465</definedName>
    <definedName name="q9nf" localSheetId="0">#REF!</definedName>
    <definedName name="q9nf" localSheetId="3">#REF!</definedName>
    <definedName name="q9nf" localSheetId="10">'Part3 - Charts'!#REF!</definedName>
    <definedName name="q9nf" localSheetId="9">'Part3 - Schools'!#REF!</definedName>
    <definedName name="q9nf">'[4]PART1'!$F$280</definedName>
    <definedName name="q9nm" localSheetId="0">#REF!</definedName>
    <definedName name="q9nm" localSheetId="3">#REF!</definedName>
    <definedName name="q9nm" localSheetId="10">'Part3 - Charts'!#REF!</definedName>
    <definedName name="q9nm" localSheetId="9">'Part3 - Schools'!#REF!</definedName>
    <definedName name="q9nm">'[4]PART1'!$C$280</definedName>
    <definedName name="q9no" localSheetId="0">#REF!</definedName>
    <definedName name="q9no" localSheetId="3">#REF!</definedName>
    <definedName name="q9no" localSheetId="10">'Part3 - Charts'!#REF!</definedName>
    <definedName name="q9no" localSheetId="9">'Part3 - Schools'!#REF!</definedName>
    <definedName name="q9no" localSheetId="12">'[6]Part5'!#REF!</definedName>
    <definedName name="q9no">'[4]PART1'!$I$465</definedName>
    <definedName name="q9nw" localSheetId="0">#REF!</definedName>
    <definedName name="q9nw" localSheetId="3">#REF!</definedName>
    <definedName name="q9nw" localSheetId="10">'Part3 - Charts'!#REF!</definedName>
    <definedName name="q9nw" localSheetId="9">'Part3 - Schools'!#REF!</definedName>
    <definedName name="q9nw">'[4]PART1'!$C$465</definedName>
    <definedName name="qinm" localSheetId="0">#REF!</definedName>
    <definedName name="qinm" localSheetId="10">'Part3 - Charts'!#REF!</definedName>
    <definedName name="qinm" localSheetId="9">'Part3 - Schools'!#REF!</definedName>
    <definedName name="qinm">'[4]PART1'!$C$191</definedName>
    <definedName name="titlep2" localSheetId="0">#REF!</definedName>
    <definedName name="titlep2">'[4]PART1'!$181:$184</definedName>
    <definedName name="titlep3" localSheetId="0">#REF!</definedName>
    <definedName name="titlep3">'[4]PART1'!$365:$367</definedName>
    <definedName name="total" localSheetId="0">#REF!</definedName>
    <definedName name="total" localSheetId="10">'Part3 - Charts'!#REF!</definedName>
    <definedName name="total" localSheetId="9">'Part3 - Schools'!#REF!</definedName>
    <definedName name="total">'[4]PART1'!$C$8</definedName>
    <definedName name="total1" localSheetId="0">#REF!</definedName>
    <definedName name="total1" localSheetId="10">'Part3 - Charts'!#REF!</definedName>
    <definedName name="total1" localSheetId="9">'Part3 - Schools'!#REF!</definedName>
    <definedName name="total1">'[4]PART1'!$C$20</definedName>
    <definedName name="total10" localSheetId="0">#REF!</definedName>
    <definedName name="total10">'[4]PART1'!$C$15</definedName>
    <definedName name="total10b" localSheetId="0">'[10]PART2'!$F$107</definedName>
    <definedName name="total10b">'[3]PART2'!$F$107</definedName>
    <definedName name="total10f" localSheetId="0">'[10]PART2'!$F$64</definedName>
    <definedName name="total10f">'[3]PART2'!$F$64</definedName>
    <definedName name="total10m" localSheetId="0">'[10]PART2'!$C$64</definedName>
    <definedName name="total10m">'[3]PART2'!$C$64</definedName>
    <definedName name="total10o" localSheetId="0">'[10]PART2'!$I$107</definedName>
    <definedName name="total10o">'[3]PART2'!$I$107</definedName>
    <definedName name="total10w" localSheetId="0">'[10]PART2'!$C$107</definedName>
    <definedName name="total10w">'[3]PART2'!$C$107</definedName>
    <definedName name="total51o" localSheetId="0">#REF!</definedName>
    <definedName name="total51o">'[4]PART1'!$I$416</definedName>
    <definedName name="total5ab" localSheetId="0">#REF!</definedName>
    <definedName name="total5ab">'[4]PART1'!$F$416</definedName>
    <definedName name="total5af" localSheetId="0">#REF!</definedName>
    <definedName name="total5af">'[4]PART1'!$F$232</definedName>
    <definedName name="total5am" localSheetId="0">#REF!</definedName>
    <definedName name="total5am">'[4]PART1'!$C$232</definedName>
    <definedName name="total5ao" localSheetId="0">#REF!</definedName>
    <definedName name="total5ao">'[4]PART1'!$I$416</definedName>
    <definedName name="total5aw" localSheetId="0">#REF!</definedName>
    <definedName name="total5aw">'[4]PART1'!$C$416</definedName>
    <definedName name="total6ab" localSheetId="0">#REF!</definedName>
    <definedName name="total6ab">'[4]PART1'!$F$423</definedName>
    <definedName name="total6ao" localSheetId="0">#REF!</definedName>
    <definedName name="total6ao">'[4]PART1'!$I$423</definedName>
    <definedName name="total6aw" localSheetId="0">#REF!</definedName>
    <definedName name="total6aw">'[4]PART1'!$C$423</definedName>
    <definedName name="totalb" localSheetId="0">#REF!</definedName>
    <definedName name="totalb" localSheetId="10">'Part3 - Charts'!#REF!</definedName>
    <definedName name="totalb" localSheetId="9">'Part3 - Schools'!#REF!</definedName>
    <definedName name="totalb">'[4]PART1'!$F$369</definedName>
    <definedName name="totalb1" localSheetId="0">#REF!</definedName>
    <definedName name="totalb1" localSheetId="10">'Part3 - Charts'!#REF!</definedName>
    <definedName name="totalb1" localSheetId="9">'Part3 - Schools'!#REF!</definedName>
    <definedName name="totalb1">'[4]PART1'!$F$378</definedName>
    <definedName name="totalf" localSheetId="0">#REF!</definedName>
    <definedName name="totalf" localSheetId="10">'Part3 - Charts'!#REF!</definedName>
    <definedName name="totalf" localSheetId="9">'Part3 - Schools'!#REF!</definedName>
    <definedName name="totalf">'[4]PART1'!$F$185</definedName>
    <definedName name="totalf1" localSheetId="0">#REF!</definedName>
    <definedName name="totalf1" localSheetId="10">'Part3 - Charts'!#REF!</definedName>
    <definedName name="totalf1" localSheetId="9">'Part3 - Schools'!#REF!</definedName>
    <definedName name="totalf1">'[4]PART1'!$F$203</definedName>
    <definedName name="totalg" localSheetId="2">'GRADRESP'!$B$9</definedName>
    <definedName name="totalg" localSheetId="3">'GRADRESP-schools'!#REF!</definedName>
    <definedName name="totalg" localSheetId="10">'Part3 - Charts'!#REF!</definedName>
    <definedName name="totalg" localSheetId="9">'Part3 - Schools'!#REF!</definedName>
    <definedName name="totalg">'[3]PART2'!#REF!</definedName>
    <definedName name="totalm" localSheetId="0">#REF!</definedName>
    <definedName name="totalm" localSheetId="10">'Part3 - Charts'!#REF!</definedName>
    <definedName name="totalm" localSheetId="9">'Part3 - Schools'!#REF!</definedName>
    <definedName name="totalm">'[4]PART1'!$C$185</definedName>
    <definedName name="totalm1" localSheetId="0">#REF!</definedName>
    <definedName name="totalm1" localSheetId="10">'Part3 - Charts'!#REF!</definedName>
    <definedName name="totalm1" localSheetId="9">'Part3 - Schools'!#REF!</definedName>
    <definedName name="totalm1">'[4]PART1'!$C$203</definedName>
    <definedName name="totalo" localSheetId="0">#REF!</definedName>
    <definedName name="totalo" localSheetId="10">'Part3 - Charts'!#REF!</definedName>
    <definedName name="totalo" localSheetId="9">'Part3 - Schools'!#REF!</definedName>
    <definedName name="totalo">'[4]PART1'!$I$369</definedName>
    <definedName name="totalo1" localSheetId="0">#REF!</definedName>
    <definedName name="totalo1" localSheetId="10">'Part3 - Charts'!#REF!</definedName>
    <definedName name="totalo1" localSheetId="9">'Part3 - Schools'!#REF!</definedName>
    <definedName name="totalo1">'[4]PART1'!$I$378</definedName>
    <definedName name="totalr" localSheetId="2">'GRADRESP'!$F$9</definedName>
    <definedName name="totalr" localSheetId="3">'GRADRESP-schools'!#REF!</definedName>
    <definedName name="totalr">'Tie Out'!$E$19</definedName>
    <definedName name="totalw" localSheetId="0">#REF!</definedName>
    <definedName name="totalw" localSheetId="10">'Part3 - Charts'!#REF!</definedName>
    <definedName name="totalw" localSheetId="9">'Part3 - Schools'!#REF!</definedName>
    <definedName name="totalw">'[4]PART1'!$C$369</definedName>
    <definedName name="totalw1" localSheetId="0">#REF!</definedName>
    <definedName name="totalw1" localSheetId="10">'Part3 - Charts'!#REF!</definedName>
    <definedName name="totalw1" localSheetId="9">'Part3 - Schools'!#REF!</definedName>
    <definedName name="totalw1">'[4]PART1'!$C$378</definedName>
    <definedName name="TRFall" localSheetId="3">'GRADRESP-schools'!#REF!</definedName>
    <definedName name="TRFall">'GRADRESP'!$B$40</definedName>
    <definedName name="TRFres" localSheetId="3">'GRADRESP-schools'!#REF!</definedName>
    <definedName name="TRFres">'GRADRESP'!$F$40</definedName>
  </definedNames>
  <calcPr fullCalcOnLoad="1" refMode="R1C1"/>
</workbook>
</file>

<file path=xl/comments5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<sst xmlns="http://schemas.openxmlformats.org/spreadsheetml/2006/main" count="1295" uniqueCount="459">
  <si>
    <t>School Detail</t>
  </si>
  <si>
    <t>CAS</t>
  </si>
  <si>
    <t>Bus</t>
  </si>
  <si>
    <t>Educ</t>
  </si>
  <si>
    <t>Engr</t>
  </si>
  <si>
    <t>Nursing</t>
  </si>
  <si>
    <t>Total</t>
  </si>
  <si>
    <t>2004 Baccalaureate Graduates One Year Out</t>
  </si>
  <si>
    <t>Number of Survey Respondents</t>
  </si>
  <si>
    <t xml:space="preserve"> 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</si>
  <si>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</si>
  <si>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</si>
  <si>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</si>
  <si>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</si>
  <si>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</si>
  <si>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</si>
  <si>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</si>
  <si>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</si>
  <si>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</si>
  <si>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</si>
  <si>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</si>
  <si>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</si>
  <si>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</si>
  <si>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</si>
  <si>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</si>
  <si>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</si>
  <si>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</si>
  <si>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</si>
  <si>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</si>
  <si>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</si>
  <si>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</si>
  <si>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</si>
  <si>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</si>
  <si>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</si>
  <si>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</si>
  <si>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</si>
  <si>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</si>
  <si>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</si>
  <si>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</si>
  <si>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</si>
  <si>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</si>
  <si>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</si>
  <si>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</si>
  <si>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</si>
  <si>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</si>
  <si>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</si>
  <si>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</si>
  <si>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</si>
  <si>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</si>
  <si>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</si>
  <si>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</si>
  <si>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</si>
  <si>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</si>
  <si>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</si>
  <si>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</si>
  <si>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</si>
  <si>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Southern Illinois University Edwardsville</t>
  </si>
  <si>
    <t>Survey of 2004 Baccalaureate Graduates -- One Year Out</t>
  </si>
  <si>
    <t>Employment Questions</t>
  </si>
  <si>
    <t>Number of Survey Respondents *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</si>
  <si>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</si>
  <si>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</si>
  <si>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</si>
  <si>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</si>
  <si>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</si>
  <si>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</si>
  <si>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</si>
  <si>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</si>
  <si>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</si>
  <si>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</si>
  <si>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</si>
  <si>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</si>
  <si>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</si>
  <si>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</si>
  <si>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</si>
  <si>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</si>
  <si>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</si>
  <si>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</si>
  <si>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</si>
  <si>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</si>
  <si>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DW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</si>
  <si>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</si>
  <si>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</si>
  <si>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</si>
  <si>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</si>
  <si>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</si>
  <si>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</si>
  <si>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</si>
  <si>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</si>
  <si>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</si>
  <si>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</si>
  <si>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</si>
  <si>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</si>
  <si>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</si>
  <si>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</si>
  <si>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</si>
  <si>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</si>
  <si>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</si>
  <si>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</si>
  <si>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</si>
  <si>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</si>
  <si>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</si>
  <si>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</si>
  <si>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</si>
  <si>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</si>
  <si>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</si>
  <si>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</si>
  <si>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</si>
  <si>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</si>
  <si>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</si>
  <si>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</si>
  <si>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</si>
  <si>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</si>
  <si>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</si>
  <si>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</si>
  <si>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</si>
  <si>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</si>
  <si>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</si>
  <si>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</si>
  <si>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</si>
  <si>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</si>
  <si>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</si>
  <si>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</si>
  <si>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</si>
  <si>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</si>
  <si>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</si>
  <si>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</si>
  <si>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</si>
  <si>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</si>
  <si>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</si>
  <si>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</si>
  <si>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</si>
  <si>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</si>
  <si>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</si>
  <si>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</si>
  <si>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</si>
  <si>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</si>
  <si>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</si>
  <si>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</si>
  <si>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</si>
  <si>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</si>
  <si>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</si>
  <si>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</si>
  <si>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</si>
  <si>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</si>
  <si>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</si>
  <si>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</si>
  <si>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</si>
  <si>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</si>
  <si>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</si>
  <si>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</si>
  <si>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</si>
  <si>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</si>
  <si>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</si>
  <si>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</si>
  <si>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</si>
  <si>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</si>
  <si>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</si>
  <si>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</si>
  <si>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</si>
  <si>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</si>
  <si>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</si>
  <si>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</si>
  <si>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</si>
  <si>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</si>
  <si>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</si>
  <si>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</si>
  <si>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</si>
  <si>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</si>
  <si>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</si>
  <si>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</si>
  <si>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</si>
  <si>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</si>
  <si>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</si>
  <si>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</si>
  <si>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</si>
  <si>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</si>
  <si>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</si>
  <si>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</si>
  <si>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7/18/2006</t>
  </si>
  <si>
    <t>Additional Education</t>
  </si>
  <si>
    <t>Percent</t>
  </si>
  <si>
    <t>Number</t>
  </si>
  <si>
    <t>Male</t>
  </si>
  <si>
    <t>Female</t>
  </si>
  <si>
    <t>White, Non-Hispanic</t>
  </si>
  <si>
    <t>Black, Non-Hispanic</t>
  </si>
  <si>
    <t>Survey Population and Respondents</t>
  </si>
  <si>
    <t>2004 Baccalaureate Degrees</t>
  </si>
  <si>
    <t xml:space="preserve">     Less persons who received 2 baccalaureate degrees</t>
  </si>
  <si>
    <t>2004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</si>
  <si>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</si>
  <si>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</si>
  <si>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</si>
  <si>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</si>
  <si>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</si>
  <si>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</si>
  <si>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</si>
  <si>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</si>
  <si>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</si>
  <si>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</si>
  <si>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</si>
  <si>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</si>
  <si>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</si>
  <si>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Missing Data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</si>
  <si>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</si>
  <si>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</si>
  <si>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</si>
  <si>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</si>
  <si>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</si>
  <si>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</si>
  <si>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</si>
  <si>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20 to 62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</si>
  <si>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</si>
  <si>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</si>
  <si>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</si>
  <si>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</si>
  <si>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</si>
  <si>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</si>
  <si>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</si>
  <si>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2004</t>
  </si>
  <si>
    <t>Graduated Summer 2004</t>
  </si>
  <si>
    <t>Graduated Fall 2004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</si>
  <si>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</si>
  <si>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</si>
  <si>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</si>
  <si>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</si>
  <si>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</si>
  <si>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</si>
  <si>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</si>
  <si>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</si>
  <si>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</si>
  <si>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</si>
  <si>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</si>
  <si>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</si>
  <si>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</si>
  <si>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</si>
  <si>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</si>
  <si>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</si>
  <si>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</si>
  <si>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</si>
  <si>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</si>
  <si>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</si>
  <si>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</si>
  <si>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</si>
  <si>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</si>
  <si>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</si>
  <si>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</si>
  <si>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</si>
  <si>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</si>
  <si>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</si>
  <si>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7/14/2006</t>
  </si>
  <si>
    <t>All Graduates</t>
  </si>
  <si>
    <t>Age at Graduation         range</t>
  </si>
  <si>
    <t>20 to 58</t>
  </si>
  <si>
    <t>20 to 52</t>
  </si>
  <si>
    <t>21 to 52</t>
  </si>
  <si>
    <t>21 to 44</t>
  </si>
  <si>
    <t>21 to 62</t>
  </si>
  <si>
    <t xml:space="preserve">                                      median</t>
  </si>
  <si>
    <t>Graduating GPA (4 point scale)       Mean</t>
  </si>
  <si>
    <t xml:space="preserve">Std Dev        </t>
  </si>
  <si>
    <t>All One Year Out Survey Respondents</t>
  </si>
  <si>
    <t>21 to 53</t>
  </si>
  <si>
    <t>20 to 46</t>
  </si>
  <si>
    <t>22 to 44</t>
  </si>
  <si>
    <t>22 to 62</t>
  </si>
  <si>
    <t>2004 Baccalaureate Recipients</t>
  </si>
  <si>
    <t>Profile</t>
  </si>
  <si>
    <t>Missing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</si>
  <si>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</si>
  <si>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</si>
  <si>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</si>
  <si>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</si>
  <si>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</si>
  <si>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</si>
  <si>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</si>
  <si>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</si>
  <si>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</si>
  <si>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</si>
  <si>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</si>
  <si>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</si>
  <si>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</si>
  <si>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</si>
  <si>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</si>
  <si>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</si>
  <si>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</si>
  <si>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</si>
  <si>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</si>
  <si>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</si>
  <si>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</si>
  <si>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</si>
  <si>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</si>
  <si>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</si>
  <si>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</si>
  <si>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</si>
  <si>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</si>
  <si>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</si>
  <si>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</si>
  <si>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</si>
  <si>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</si>
  <si>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of 2003 Baccalaureate Graduates -- One Year Out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</si>
  <si>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</si>
  <si>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</si>
  <si>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</si>
  <si>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</si>
  <si>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</si>
  <si>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</si>
  <si>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</si>
  <si>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</si>
  <si>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</si>
  <si>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</si>
  <si>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</si>
  <si>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</si>
  <si>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</si>
  <si>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</si>
  <si>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</si>
  <si>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</si>
  <si>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</si>
  <si>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</si>
  <si>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</si>
  <si>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</si>
  <si>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</si>
  <si>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</si>
  <si>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</si>
  <si>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</si>
  <si>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</si>
  <si>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</si>
  <si>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</si>
  <si>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</si>
  <si>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</si>
  <si>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</si>
  <si>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</si>
  <si>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</si>
  <si>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</si>
  <si>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</si>
  <si>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</si>
  <si>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</si>
  <si>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</si>
  <si>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</si>
  <si>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</si>
  <si>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Survey Responses  --  Part V</t>
  </si>
  <si>
    <t>Program Quality Questions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</si>
  <si>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</si>
  <si>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</si>
  <si>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</si>
  <si>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</si>
  <si>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</si>
  <si>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</si>
  <si>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</si>
  <si>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</si>
  <si>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</si>
  <si>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</si>
  <si>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</si>
  <si>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</si>
  <si>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</si>
  <si>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</si>
  <si>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</si>
  <si>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</si>
  <si>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</si>
  <si>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</si>
  <si>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</si>
  <si>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</si>
  <si>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</si>
  <si>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</si>
  <si>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</si>
  <si>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</si>
  <si>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</si>
  <si>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</si>
  <si>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</si>
  <si>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</si>
  <si>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</si>
  <si>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</si>
  <si>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</si>
  <si>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</si>
  <si>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</si>
  <si>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</si>
  <si>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</si>
  <si>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</si>
  <si>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</si>
  <si>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</si>
  <si>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</si>
  <si>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</si>
  <si>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</si>
  <si>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</si>
  <si>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</si>
  <si>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</si>
  <si>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</si>
  <si>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</si>
  <si>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</si>
  <si>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</si>
  <si>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</si>
  <si>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</si>
  <si>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</si>
  <si>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</si>
  <si>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</si>
  <si>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</si>
  <si>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</si>
  <si>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</si>
  <si>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</si>
  <si>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</si>
  <si>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</si>
  <si>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</si>
  <si>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</si>
  <si>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</si>
  <si>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</si>
  <si>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</si>
  <si>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</si>
  <si>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</si>
  <si>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</si>
  <si>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</si>
  <si>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</si>
  <si>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</si>
  <si>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</si>
  <si>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</si>
  <si>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</si>
  <si>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</si>
  <si>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</si>
  <si>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</si>
  <si>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</si>
  <si>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</si>
  <si>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</si>
  <si>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</si>
  <si>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</si>
  <si>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7/19/2006</t>
  </si>
  <si>
    <t>Page 2</t>
  </si>
  <si>
    <t>Helpfulness of University Experiences in:</t>
  </si>
  <si>
    <t xml:space="preserve">             Very to Extremely Helpful</t>
  </si>
  <si>
    <t xml:space="preserve">          Slightly to Moderately Helpful</t>
  </si>
  <si>
    <t xml:space="preserve">    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</si>
  <si>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</si>
  <si>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</si>
  <si>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</si>
  <si>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</si>
  <si>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Listing of Spreadsheets in this Workbook.</t>
  </si>
  <si>
    <t>Tie Out</t>
  </si>
  <si>
    <t>GradResp</t>
  </si>
  <si>
    <t>GradResp-Charts</t>
  </si>
  <si>
    <t>Chart of Respondents</t>
  </si>
  <si>
    <t>Part1</t>
  </si>
  <si>
    <t>Part1-Charts</t>
  </si>
  <si>
    <t>Employment Questions Charts</t>
  </si>
  <si>
    <t>Part2-Charts</t>
  </si>
  <si>
    <t>Education Questions and Charts</t>
  </si>
  <si>
    <t>Part3</t>
  </si>
  <si>
    <t>Part3-Charts</t>
  </si>
  <si>
    <t>Satisfaction Questions Charts</t>
  </si>
  <si>
    <t>Part4</t>
  </si>
  <si>
    <t>Part5</t>
  </si>
  <si>
    <t>Part6</t>
  </si>
  <si>
    <t>Part6-Charts</t>
  </si>
  <si>
    <t xml:space="preserve">Southern Illinois University Edwardsville   </t>
  </si>
  <si>
    <t xml:space="preserve">Survey of 2004 Baccalaureate Graduates -- One Year Out   </t>
  </si>
  <si>
    <t xml:space="preserve">Survey Responses  --  Part I   </t>
  </si>
  <si>
    <t xml:space="preserve">Survey Responses  --  Part II   </t>
  </si>
  <si>
    <t>School Detail, cont.</t>
  </si>
  <si>
    <t>Profile, cont.</t>
  </si>
  <si>
    <t>Employment, cont.</t>
  </si>
  <si>
    <t>Comparison of All Graduates to Survey Respondents, cont.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</si>
</sst>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0.0"/>
    <numFmt numFmtId="183" formatCode="0.0000"/>
    <numFmt numFmtId="184" formatCode="#,##0.0"/>
  </numFmts>
  <fonts count="5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Helvetica"/>
      <family val="0"/>
    </font>
    <font>
      <sz val="7"/>
      <color indexed="9"/>
      <name val="Arial"/>
      <family val="2"/>
    </font>
    <font>
      <sz val="8"/>
      <color indexed="9"/>
      <name val="Helvetica"/>
      <family val="2"/>
    </font>
    <font>
      <sz val="12"/>
      <name val="Helv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Helvetica"/>
      <family val="2"/>
    </font>
    <font>
      <b/>
      <sz val="10"/>
      <color indexed="18"/>
      <name val="Helvetica"/>
      <family val="0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/>
      <protection locked="0"/>
    </xf>
    <xf numFmtId="0" fontId="0" fillId="0" borderId="0">
      <alignment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8" fillId="0" borderId="0">
      <alignment/>
      <protection locked="0"/>
    </xf>
    <xf numFmtId="0" fontId="9" fillId="0" borderId="0">
      <alignment/>
      <protection locked="0"/>
    </xf>
    <xf numFmtId="0" fontId="10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2" fillId="0" borderId="1" xfId="26" applyFont="1" applyBorder="1" applyAlignment="1">
      <alignment vertical="top"/>
      <protection locked="0"/>
    </xf>
    <xf numFmtId="0" fontId="13" fillId="0" borderId="2" xfId="26" applyFont="1" applyBorder="1" applyAlignment="1">
      <alignment vertical="top"/>
      <protection locked="0"/>
    </xf>
    <xf numFmtId="0" fontId="14" fillId="0" borderId="1" xfId="26" applyFont="1" applyBorder="1" applyAlignment="1">
      <alignment horizontal="center" vertical="top"/>
      <protection locked="0"/>
    </xf>
    <xf numFmtId="0" fontId="14" fillId="0" borderId="3" xfId="26" applyFont="1" applyBorder="1" applyAlignment="1">
      <alignment horizontal="center" vertical="top"/>
      <protection locked="0"/>
    </xf>
    <xf numFmtId="0" fontId="14" fillId="0" borderId="2" xfId="26" applyFont="1" applyBorder="1" applyAlignment="1">
      <alignment horizontal="center" vertical="top"/>
      <protection locked="0"/>
    </xf>
    <xf numFmtId="0" fontId="13" fillId="0" borderId="1" xfId="26" applyFont="1" applyBorder="1">
      <alignment/>
      <protection locked="0"/>
    </xf>
    <xf numFmtId="0" fontId="13" fillId="0" borderId="3" xfId="26" applyFont="1" applyBorder="1">
      <alignment/>
      <protection locked="0"/>
    </xf>
    <xf numFmtId="0" fontId="13" fillId="0" borderId="4" xfId="26" applyFont="1" applyBorder="1" applyAlignment="1">
      <alignment horizontal="center"/>
      <protection locked="0"/>
    </xf>
    <xf numFmtId="0" fontId="13" fillId="0" borderId="5" xfId="26" applyFont="1" applyBorder="1" applyAlignment="1">
      <alignment horizontal="center"/>
      <protection locked="0"/>
    </xf>
    <xf numFmtId="0" fontId="13" fillId="0" borderId="6" xfId="26" applyFont="1" applyBorder="1">
      <alignment/>
      <protection locked="0"/>
    </xf>
    <xf numFmtId="0" fontId="13" fillId="0" borderId="0" xfId="26" applyFont="1" applyBorder="1">
      <alignment/>
      <protection locked="0"/>
    </xf>
    <xf numFmtId="0" fontId="13" fillId="0" borderId="7" xfId="26" applyFont="1" applyBorder="1">
      <alignment/>
      <protection locked="0"/>
    </xf>
    <xf numFmtId="0" fontId="13" fillId="0" borderId="8" xfId="26" applyFont="1" applyBorder="1">
      <alignment/>
      <protection locked="0"/>
    </xf>
    <xf numFmtId="173" fontId="13" fillId="0" borderId="6" xfId="39" applyNumberFormat="1" applyFont="1" applyBorder="1" applyAlignment="1">
      <alignment horizontal="center"/>
    </xf>
    <xf numFmtId="173" fontId="13" fillId="0" borderId="0" xfId="39" applyNumberFormat="1" applyFont="1" applyBorder="1" applyAlignment="1">
      <alignment horizontal="center"/>
    </xf>
    <xf numFmtId="0" fontId="13" fillId="0" borderId="3" xfId="26" applyFont="1" applyBorder="1" applyAlignment="1">
      <alignment horizontal="center"/>
      <protection locked="0"/>
    </xf>
    <xf numFmtId="1" fontId="13" fillId="0" borderId="1" xfId="39" applyNumberFormat="1" applyFont="1" applyBorder="1" applyAlignment="1">
      <alignment horizontal="center"/>
    </xf>
    <xf numFmtId="1" fontId="13" fillId="0" borderId="3" xfId="39" applyNumberFormat="1" applyFont="1" applyBorder="1" applyAlignment="1">
      <alignment horizontal="center"/>
    </xf>
    <xf numFmtId="0" fontId="13" fillId="0" borderId="4" xfId="26" applyFont="1" applyBorder="1">
      <alignment/>
      <protection locked="0"/>
    </xf>
    <xf numFmtId="0" fontId="13" fillId="0" borderId="9" xfId="26" applyFont="1" applyBorder="1">
      <alignment/>
      <protection locked="0"/>
    </xf>
    <xf numFmtId="0" fontId="13" fillId="0" borderId="10" xfId="26" applyFont="1" applyBorder="1">
      <alignment/>
      <protection locked="0"/>
    </xf>
    <xf numFmtId="173" fontId="13" fillId="0" borderId="7" xfId="26" applyNumberFormat="1" applyFont="1" applyBorder="1">
      <alignment/>
      <protection locked="0"/>
    </xf>
    <xf numFmtId="173" fontId="13" fillId="0" borderId="8" xfId="26" applyNumberFormat="1" applyFont="1" applyBorder="1">
      <alignment/>
      <protection locked="0"/>
    </xf>
    <xf numFmtId="0" fontId="13" fillId="0" borderId="11" xfId="26" applyFont="1" applyBorder="1">
      <alignment/>
      <protection locked="0"/>
    </xf>
    <xf numFmtId="0" fontId="13" fillId="0" borderId="2" xfId="26" applyFont="1" applyBorder="1">
      <alignment/>
      <protection locked="0"/>
    </xf>
    <xf numFmtId="0" fontId="13" fillId="0" borderId="1" xfId="26" applyFont="1" applyBorder="1" applyAlignment="1">
      <alignment horizontal="center"/>
      <protection locked="0"/>
    </xf>
    <xf numFmtId="1" fontId="13" fillId="0" borderId="6" xfId="39" applyNumberFormat="1" applyFont="1" applyBorder="1" applyAlignment="1">
      <alignment horizontal="center"/>
    </xf>
    <xf numFmtId="1" fontId="13" fillId="0" borderId="0" xfId="39" applyNumberFormat="1" applyFont="1" applyBorder="1" applyAlignment="1">
      <alignment horizontal="center"/>
    </xf>
    <xf numFmtId="173" fontId="13" fillId="0" borderId="10" xfId="26" applyNumberFormat="1" applyFont="1" applyBorder="1">
      <alignment/>
      <protection locked="0"/>
    </xf>
    <xf numFmtId="0" fontId="13" fillId="0" borderId="11" xfId="26" applyFont="1" applyFill="1" applyBorder="1">
      <alignment/>
      <protection locked="0"/>
    </xf>
    <xf numFmtId="0" fontId="13" fillId="0" borderId="11" xfId="26" applyFont="1" applyFill="1" applyBorder="1" applyAlignment="1">
      <alignment horizontal="left"/>
      <protection locked="0"/>
    </xf>
    <xf numFmtId="1" fontId="13" fillId="0" borderId="1" xfId="39" applyNumberFormat="1" applyFont="1" applyFill="1" applyBorder="1" applyAlignment="1">
      <alignment horizontal="center"/>
    </xf>
    <xf numFmtId="1" fontId="13" fillId="0" borderId="3" xfId="39" applyNumberFormat="1" applyFont="1" applyFill="1" applyBorder="1" applyAlignment="1">
      <alignment horizontal="center"/>
    </xf>
    <xf numFmtId="0" fontId="13" fillId="0" borderId="10" xfId="26" applyFont="1" applyBorder="1" applyAlignment="1">
      <alignment horizontal="left"/>
      <protection locked="0"/>
    </xf>
    <xf numFmtId="173" fontId="13" fillId="0" borderId="7" xfId="26" applyNumberFormat="1" applyFont="1" applyBorder="1" applyAlignment="1">
      <alignment horizontal="left"/>
      <protection locked="0"/>
    </xf>
    <xf numFmtId="173" fontId="13" fillId="0" borderId="8" xfId="26" applyNumberFormat="1" applyFont="1" applyBorder="1" applyAlignment="1">
      <alignment horizontal="left"/>
      <protection locked="0"/>
    </xf>
    <xf numFmtId="0" fontId="13" fillId="0" borderId="11" xfId="26" applyFont="1" applyBorder="1" applyAlignment="1">
      <alignment horizontal="left"/>
      <protection locked="0"/>
    </xf>
    <xf numFmtId="173" fontId="13" fillId="0" borderId="6" xfId="26" applyNumberFormat="1" applyFont="1" applyBorder="1" applyAlignment="1">
      <alignment horizontal="left"/>
      <protection locked="0"/>
    </xf>
    <xf numFmtId="173" fontId="13" fillId="0" borderId="0" xfId="26" applyNumberFormat="1" applyFont="1" applyBorder="1" applyAlignment="1">
      <alignment horizontal="left"/>
      <protection locked="0"/>
    </xf>
    <xf numFmtId="9" fontId="13" fillId="0" borderId="11" xfId="26" applyNumberFormat="1" applyFont="1" applyBorder="1" applyAlignment="1">
      <alignment horizontal="left"/>
      <protection locked="0"/>
    </xf>
    <xf numFmtId="0" fontId="13" fillId="0" borderId="11" xfId="26" applyFont="1" applyBorder="1" applyAlignment="1">
      <alignment horizontal="center"/>
      <protection locked="0"/>
    </xf>
    <xf numFmtId="0" fontId="13" fillId="0" borderId="6" xfId="26" applyFont="1" applyBorder="1" applyAlignment="1">
      <alignment horizontal="center"/>
      <protection locked="0"/>
    </xf>
    <xf numFmtId="0" fontId="13" fillId="0" borderId="0" xfId="26" applyFont="1" applyBorder="1" applyAlignment="1">
      <alignment horizontal="center"/>
      <protection locked="0"/>
    </xf>
    <xf numFmtId="168" fontId="17" fillId="0" borderId="6" xfId="20" applyNumberFormat="1" applyFont="1" applyBorder="1" applyAlignment="1">
      <alignment horizontal="center"/>
    </xf>
    <xf numFmtId="168" fontId="17" fillId="0" borderId="0" xfId="20" applyNumberFormat="1" applyFont="1" applyBorder="1" applyAlignment="1">
      <alignment horizontal="center"/>
    </xf>
    <xf numFmtId="0" fontId="12" fillId="0" borderId="7" xfId="41" applyFont="1" applyBorder="1">
      <alignment/>
      <protection locked="0"/>
    </xf>
    <xf numFmtId="0" fontId="13" fillId="0" borderId="0" xfId="26" applyFont="1" applyFill="1" applyBorder="1">
      <alignment/>
      <protection locked="0"/>
    </xf>
    <xf numFmtId="0" fontId="14" fillId="0" borderId="8" xfId="41" applyFont="1" applyBorder="1">
      <alignment/>
      <protection locked="0"/>
    </xf>
    <xf numFmtId="0" fontId="18" fillId="0" borderId="0" xfId="0" applyFont="1" applyAlignment="1">
      <alignment/>
    </xf>
    <xf numFmtId="0" fontId="12" fillId="0" borderId="6" xfId="41" applyFont="1" applyBorder="1">
      <alignment/>
      <protection locked="0"/>
    </xf>
    <xf numFmtId="0" fontId="19" fillId="0" borderId="0" xfId="26" applyFont="1" applyBorder="1">
      <alignment/>
      <protection locked="0"/>
    </xf>
    <xf numFmtId="0" fontId="14" fillId="0" borderId="0" xfId="41" applyFont="1" applyBorder="1">
      <alignment/>
      <protection locked="0"/>
    </xf>
    <xf numFmtId="0" fontId="13" fillId="0" borderId="0" xfId="41" applyFont="1" applyBorder="1">
      <alignment/>
      <protection locked="0"/>
    </xf>
    <xf numFmtId="0" fontId="20" fillId="0" borderId="1" xfId="26" applyFont="1" applyBorder="1">
      <alignment/>
      <protection locked="0"/>
    </xf>
    <xf numFmtId="0" fontId="12" fillId="0" borderId="6" xfId="42" applyFont="1" applyBorder="1" applyAlignment="1">
      <alignment/>
    </xf>
    <xf numFmtId="0" fontId="13" fillId="0" borderId="9" xfId="26" applyFont="1" applyBorder="1" applyAlignment="1">
      <alignment horizontal="center"/>
      <protection locked="0"/>
    </xf>
    <xf numFmtId="173" fontId="13" fillId="0" borderId="11" xfId="39" applyNumberFormat="1" applyFont="1" applyBorder="1" applyAlignment="1">
      <alignment horizontal="center"/>
    </xf>
    <xf numFmtId="0" fontId="13" fillId="0" borderId="2" xfId="26" applyFont="1" applyBorder="1" applyAlignment="1">
      <alignment horizontal="center"/>
      <protection locked="0"/>
    </xf>
    <xf numFmtId="0" fontId="13" fillId="0" borderId="0" xfId="26" applyFont="1" applyFill="1" applyBorder="1" applyAlignment="1">
      <alignment horizontal="right"/>
      <protection locked="0"/>
    </xf>
    <xf numFmtId="0" fontId="13" fillId="0" borderId="6" xfId="26" applyFont="1" applyFill="1" applyBorder="1">
      <alignment/>
      <protection locked="0"/>
    </xf>
    <xf numFmtId="0" fontId="13" fillId="0" borderId="2" xfId="26" applyFont="1" applyFill="1" applyBorder="1" applyAlignment="1">
      <alignment horizontal="center"/>
      <protection locked="0"/>
    </xf>
    <xf numFmtId="0" fontId="13" fillId="0" borderId="0" xfId="26" applyFont="1" applyFill="1" applyBorder="1" applyAlignment="1">
      <alignment horizontal="left"/>
      <protection locked="0"/>
    </xf>
    <xf numFmtId="0" fontId="13" fillId="0" borderId="8" xfId="26" applyFont="1" applyBorder="1" applyAlignment="1">
      <alignment horizontal="left"/>
      <protection locked="0"/>
    </xf>
    <xf numFmtId="0" fontId="13" fillId="0" borderId="0" xfId="26" applyFont="1" applyBorder="1" applyAlignment="1">
      <alignment horizontal="left"/>
      <protection locked="0"/>
    </xf>
    <xf numFmtId="0" fontId="13" fillId="0" borderId="0" xfId="26" applyFont="1" applyBorder="1" applyAlignment="1">
      <alignment/>
      <protection locked="0"/>
    </xf>
    <xf numFmtId="0" fontId="13" fillId="0" borderId="0" xfId="26" applyFont="1" applyFill="1" applyBorder="1" applyAlignment="1">
      <alignment/>
      <protection locked="0"/>
    </xf>
    <xf numFmtId="0" fontId="13" fillId="0" borderId="1" xfId="26" applyFont="1" applyFill="1" applyBorder="1">
      <alignment/>
      <protection locked="0"/>
    </xf>
    <xf numFmtId="0" fontId="13" fillId="0" borderId="3" xfId="26" applyFont="1" applyFill="1" applyBorder="1" applyAlignment="1">
      <alignment horizontal="center"/>
      <protection locked="0"/>
    </xf>
    <xf numFmtId="1" fontId="13" fillId="0" borderId="2" xfId="39" applyNumberFormat="1" applyFont="1" applyFill="1" applyBorder="1" applyAlignment="1">
      <alignment horizontal="center"/>
    </xf>
    <xf numFmtId="0" fontId="12" fillId="0" borderId="1" xfId="42" applyFont="1" applyBorder="1" applyAlignment="1">
      <alignment vertical="top"/>
    </xf>
    <xf numFmtId="0" fontId="13" fillId="0" borderId="0" xfId="26" applyFont="1" applyFill="1" applyBorder="1" applyAlignment="1">
      <alignment vertical="top"/>
      <protection locked="0"/>
    </xf>
    <xf numFmtId="0" fontId="18" fillId="0" borderId="0" xfId="0" applyFont="1" applyAlignment="1">
      <alignment vertical="top"/>
    </xf>
    <xf numFmtId="168" fontId="17" fillId="0" borderId="11" xfId="20" applyNumberFormat="1" applyFont="1" applyBorder="1" applyAlignment="1">
      <alignment horizontal="center"/>
    </xf>
    <xf numFmtId="180" fontId="17" fillId="0" borderId="0" xfId="20" applyNumberFormat="1" applyFont="1" applyBorder="1" applyAlignment="1">
      <alignment horizontal="center"/>
    </xf>
    <xf numFmtId="168" fontId="17" fillId="0" borderId="3" xfId="20" applyNumberFormat="1" applyFont="1" applyBorder="1" applyAlignment="1">
      <alignment horizontal="center"/>
    </xf>
    <xf numFmtId="168" fontId="17" fillId="0" borderId="2" xfId="20" applyNumberFormat="1" applyFont="1" applyBorder="1" applyAlignment="1">
      <alignment horizontal="center"/>
    </xf>
    <xf numFmtId="180" fontId="17" fillId="0" borderId="0" xfId="20" applyNumberFormat="1" applyFont="1" applyBorder="1" applyAlignment="1">
      <alignment horizontal="left"/>
    </xf>
    <xf numFmtId="0" fontId="13" fillId="0" borderId="7" xfId="26" applyFont="1" applyBorder="1" quotePrefix="1">
      <alignment/>
      <protection locked="0"/>
    </xf>
    <xf numFmtId="9" fontId="17" fillId="0" borderId="7" xfId="39" applyFont="1" applyBorder="1" applyAlignment="1">
      <alignment horizontal="center"/>
    </xf>
    <xf numFmtId="168" fontId="17" fillId="0" borderId="8" xfId="20" applyNumberFormat="1" applyFont="1" applyBorder="1" applyAlignment="1">
      <alignment horizontal="center"/>
    </xf>
    <xf numFmtId="168" fontId="17" fillId="0" borderId="10" xfId="20" applyNumberFormat="1" applyFont="1" applyBorder="1" applyAlignment="1">
      <alignment horizontal="center"/>
    </xf>
    <xf numFmtId="173" fontId="13" fillId="0" borderId="10" xfId="26" applyNumberFormat="1" applyFont="1" applyBorder="1" applyAlignment="1">
      <alignment horizontal="left"/>
      <protection locked="0"/>
    </xf>
    <xf numFmtId="0" fontId="18" fillId="0" borderId="0" xfId="0" applyFont="1" applyFill="1" applyBorder="1" applyAlignment="1">
      <alignment/>
    </xf>
    <xf numFmtId="0" fontId="13" fillId="0" borderId="3" xfId="26" applyFont="1" applyFill="1" applyBorder="1" applyAlignment="1">
      <alignment horizontal="left"/>
      <protection locked="0"/>
    </xf>
    <xf numFmtId="0" fontId="18" fillId="0" borderId="6" xfId="42" applyFont="1" applyBorder="1" applyAlignment="1">
      <alignment vertical="top"/>
    </xf>
    <xf numFmtId="0" fontId="13" fillId="0" borderId="0" xfId="26" applyFont="1" applyBorder="1" applyAlignment="1">
      <alignment vertical="top"/>
      <protection locked="0"/>
    </xf>
    <xf numFmtId="0" fontId="14" fillId="0" borderId="6" xfId="26" applyFont="1" applyBorder="1" applyAlignment="1">
      <alignment horizontal="center" vertical="top"/>
      <protection locked="0"/>
    </xf>
    <xf numFmtId="0" fontId="14" fillId="0" borderId="0" xfId="26" applyFont="1" applyBorder="1" applyAlignment="1">
      <alignment horizontal="center" vertical="top"/>
      <protection locked="0"/>
    </xf>
    <xf numFmtId="0" fontId="14" fillId="0" borderId="11" xfId="26" applyFont="1" applyBorder="1" applyAlignment="1">
      <alignment horizontal="center" vertical="top"/>
      <protection locked="0"/>
    </xf>
    <xf numFmtId="173" fontId="1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15" applyFont="1" applyBorder="1">
      <alignment horizontal="right"/>
      <protection locked="0"/>
    </xf>
    <xf numFmtId="0" fontId="13" fillId="0" borderId="0" xfId="16" applyFont="1" applyBorder="1">
      <alignment horizontal="right"/>
      <protection locked="0"/>
    </xf>
    <xf numFmtId="0" fontId="12" fillId="0" borderId="0" xfId="41" applyFont="1" applyBorder="1">
      <alignment/>
      <protection locked="0"/>
    </xf>
    <xf numFmtId="0" fontId="18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1" fillId="0" borderId="0" xfId="26" applyFont="1" applyBorder="1" applyAlignment="1">
      <alignment vertical="top"/>
      <protection locked="0"/>
    </xf>
    <xf numFmtId="0" fontId="32" fillId="0" borderId="0" xfId="26" applyFont="1" applyBorder="1" applyAlignment="1">
      <alignment vertical="top"/>
      <protection locked="0"/>
    </xf>
    <xf numFmtId="0" fontId="33" fillId="0" borderId="0" xfId="26" applyFont="1" applyBorder="1" applyAlignment="1">
      <alignment horizontal="center" vertical="top"/>
      <protection locked="0"/>
    </xf>
    <xf numFmtId="0" fontId="32" fillId="0" borderId="0" xfId="26" applyFont="1" applyBorder="1">
      <alignment/>
      <protection locked="0"/>
    </xf>
    <xf numFmtId="0" fontId="32" fillId="0" borderId="0" xfId="26" applyFont="1" applyBorder="1" applyAlignment="1">
      <alignment horizontal="center"/>
      <protection locked="0"/>
    </xf>
    <xf numFmtId="0" fontId="32" fillId="0" borderId="0" xfId="0" applyFont="1" applyBorder="1" applyAlignment="1">
      <alignment/>
    </xf>
    <xf numFmtId="173" fontId="32" fillId="0" borderId="0" xfId="39" applyNumberFormat="1" applyFont="1" applyBorder="1" applyAlignment="1">
      <alignment horizontal="center"/>
    </xf>
    <xf numFmtId="173" fontId="32" fillId="0" borderId="0" xfId="0" applyNumberFormat="1" applyFont="1" applyBorder="1" applyAlignment="1">
      <alignment/>
    </xf>
    <xf numFmtId="1" fontId="32" fillId="0" borderId="0" xfId="39" applyNumberFormat="1" applyFont="1" applyBorder="1" applyAlignment="1">
      <alignment horizontal="center"/>
    </xf>
    <xf numFmtId="173" fontId="32" fillId="0" borderId="0" xfId="26" applyNumberFormat="1" applyFont="1" applyBorder="1">
      <alignment/>
      <protection locked="0"/>
    </xf>
    <xf numFmtId="0" fontId="34" fillId="0" borderId="0" xfId="0" applyFont="1" applyBorder="1" applyAlignment="1">
      <alignment/>
    </xf>
    <xf numFmtId="0" fontId="32" fillId="0" borderId="0" xfId="26" applyFont="1" applyFill="1" applyBorder="1">
      <alignment/>
      <protection locked="0"/>
    </xf>
    <xf numFmtId="0" fontId="32" fillId="0" borderId="0" xfId="26" applyFont="1" applyFill="1" applyBorder="1" applyAlignment="1">
      <alignment horizontal="left"/>
      <protection locked="0"/>
    </xf>
    <xf numFmtId="1" fontId="32" fillId="0" borderId="0" xfId="39" applyNumberFormat="1" applyFont="1" applyFill="1" applyBorder="1" applyAlignment="1">
      <alignment horizontal="center"/>
    </xf>
    <xf numFmtId="0" fontId="32" fillId="0" borderId="0" xfId="26" applyFont="1" applyBorder="1" applyAlignment="1">
      <alignment horizontal="left"/>
      <protection locked="0"/>
    </xf>
    <xf numFmtId="173" fontId="32" fillId="0" borderId="0" xfId="26" applyNumberFormat="1" applyFont="1" applyBorder="1" applyAlignment="1">
      <alignment horizontal="left"/>
      <protection locked="0"/>
    </xf>
    <xf numFmtId="9" fontId="32" fillId="0" borderId="0" xfId="26" applyNumberFormat="1" applyFont="1" applyBorder="1" applyAlignment="1">
      <alignment horizontal="left"/>
      <protection locked="0"/>
    </xf>
    <xf numFmtId="168" fontId="35" fillId="0" borderId="0" xfId="20" applyNumberFormat="1" applyFont="1" applyBorder="1" applyAlignment="1">
      <alignment horizontal="center"/>
    </xf>
    <xf numFmtId="180" fontId="32" fillId="0" borderId="0" xfId="2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2" fillId="0" borderId="7" xfId="29" applyNumberFormat="1" applyFont="1" applyBorder="1" applyProtection="1">
      <alignment/>
      <protection locked="0"/>
    </xf>
    <xf numFmtId="0" fontId="13" fillId="0" borderId="8" xfId="29" applyFont="1" applyBorder="1">
      <alignment/>
    </xf>
    <xf numFmtId="0" fontId="12" fillId="0" borderId="8" xfId="41" applyFont="1" applyBorder="1">
      <alignment/>
      <protection locked="0"/>
    </xf>
    <xf numFmtId="0" fontId="13" fillId="0" borderId="0" xfId="29" applyFont="1">
      <alignment/>
    </xf>
    <xf numFmtId="0" fontId="12" fillId="0" borderId="6" xfId="29" applyNumberFormat="1" applyFont="1" applyBorder="1" applyProtection="1">
      <alignment/>
      <protection locked="0"/>
    </xf>
    <xf numFmtId="0" fontId="13" fillId="0" borderId="0" xfId="29" applyFont="1" applyBorder="1">
      <alignment/>
    </xf>
    <xf numFmtId="0" fontId="20" fillId="0" borderId="1" xfId="29" applyFont="1" applyBorder="1">
      <alignment/>
    </xf>
    <xf numFmtId="0" fontId="13" fillId="0" borderId="3" xfId="29" applyFont="1" applyBorder="1">
      <alignment/>
    </xf>
    <xf numFmtId="0" fontId="13" fillId="0" borderId="7" xfId="29" applyNumberFormat="1" applyFont="1" applyBorder="1" applyProtection="1">
      <alignment/>
      <protection locked="0"/>
    </xf>
    <xf numFmtId="0" fontId="13" fillId="0" borderId="10" xfId="29" applyFont="1" applyBorder="1">
      <alignment/>
    </xf>
    <xf numFmtId="0" fontId="13" fillId="0" borderId="8" xfId="26" applyFont="1" applyBorder="1" applyProtection="1">
      <alignment/>
      <protection locked="0"/>
    </xf>
    <xf numFmtId="0" fontId="14" fillId="0" borderId="3" xfId="26" applyFont="1" applyFill="1" applyBorder="1" applyAlignment="1" applyProtection="1">
      <alignment horizontal="center" vertical="top"/>
      <protection locked="0"/>
    </xf>
    <xf numFmtId="0" fontId="13" fillId="0" borderId="4" xfId="29" applyFont="1" applyBorder="1">
      <alignment/>
    </xf>
    <xf numFmtId="0" fontId="13" fillId="0" borderId="9" xfId="29" applyNumberFormat="1" applyFont="1" applyBorder="1" applyProtection="1">
      <alignment/>
      <protection locked="0"/>
    </xf>
    <xf numFmtId="0" fontId="13" fillId="0" borderId="5" xfId="26" applyFont="1" applyBorder="1" applyAlignment="1" applyProtection="1">
      <alignment horizontal="center"/>
      <protection locked="0"/>
    </xf>
    <xf numFmtId="0" fontId="13" fillId="0" borderId="6" xfId="29" applyNumberFormat="1" applyFont="1" applyBorder="1" applyProtection="1">
      <alignment/>
      <protection locked="0"/>
    </xf>
    <xf numFmtId="0" fontId="13" fillId="0" borderId="11" xfId="29" applyNumberFormat="1" applyFont="1" applyBorder="1" applyAlignment="1" applyProtection="1">
      <alignment vertical="top" wrapText="1"/>
      <protection locked="0"/>
    </xf>
    <xf numFmtId="173" fontId="13" fillId="0" borderId="0" xfId="39" applyNumberFormat="1" applyFont="1" applyBorder="1" applyAlignment="1" applyProtection="1">
      <alignment horizontal="center"/>
      <protection locked="0"/>
    </xf>
    <xf numFmtId="0" fontId="13" fillId="0" borderId="6" xfId="29" applyFont="1" applyBorder="1">
      <alignment/>
    </xf>
    <xf numFmtId="0" fontId="13" fillId="0" borderId="11" xfId="29" applyNumberFormat="1" applyFont="1" applyBorder="1" applyProtection="1">
      <alignment/>
      <protection locked="0"/>
    </xf>
    <xf numFmtId="0" fontId="13" fillId="0" borderId="0" xfId="29" applyNumberFormat="1" applyFont="1" applyBorder="1" applyProtection="1">
      <alignment/>
      <protection locked="0"/>
    </xf>
    <xf numFmtId="0" fontId="13" fillId="0" borderId="1" xfId="29" applyFont="1" applyBorder="1">
      <alignment/>
    </xf>
    <xf numFmtId="0" fontId="13" fillId="0" borderId="2" xfId="29" applyNumberFormat="1" applyFont="1" applyBorder="1" applyAlignment="1" applyProtection="1">
      <alignment horizontal="center"/>
      <protection locked="0"/>
    </xf>
    <xf numFmtId="1" fontId="13" fillId="0" borderId="0" xfId="39" applyNumberFormat="1" applyFont="1" applyBorder="1" applyAlignment="1" applyProtection="1">
      <alignment horizontal="center"/>
      <protection locked="0"/>
    </xf>
    <xf numFmtId="0" fontId="13" fillId="0" borderId="6" xfId="29" applyNumberFormat="1" applyFont="1" applyBorder="1" applyProtection="1" quotePrefix="1">
      <alignment/>
      <protection locked="0"/>
    </xf>
    <xf numFmtId="0" fontId="13" fillId="0" borderId="0" xfId="29" applyNumberFormat="1" applyFont="1" applyBorder="1" applyAlignment="1" applyProtection="1">
      <alignment vertical="top" wrapText="1"/>
      <protection locked="0"/>
    </xf>
    <xf numFmtId="1" fontId="13" fillId="0" borderId="7" xfId="39" applyNumberFormat="1" applyFont="1" applyBorder="1" applyAlignment="1" applyProtection="1">
      <alignment horizontal="center"/>
      <protection locked="0"/>
    </xf>
    <xf numFmtId="1" fontId="13" fillId="0" borderId="8" xfId="39" applyNumberFormat="1" applyFont="1" applyBorder="1" applyAlignment="1">
      <alignment horizontal="center"/>
    </xf>
    <xf numFmtId="173" fontId="13" fillId="0" borderId="6" xfId="39" applyNumberFormat="1" applyFont="1" applyBorder="1" applyAlignment="1" applyProtection="1">
      <alignment horizontal="center"/>
      <protection locked="0"/>
    </xf>
    <xf numFmtId="0" fontId="13" fillId="0" borderId="3" xfId="29" applyNumberFormat="1" applyFont="1" applyBorder="1" applyAlignment="1" applyProtection="1">
      <alignment horizontal="center"/>
      <protection locked="0"/>
    </xf>
    <xf numFmtId="1" fontId="13" fillId="0" borderId="1" xfId="39" applyNumberFormat="1" applyFont="1" applyBorder="1" applyAlignment="1" applyProtection="1">
      <alignment horizontal="center"/>
      <protection locked="0"/>
    </xf>
    <xf numFmtId="0" fontId="13" fillId="0" borderId="9" xfId="29" applyFont="1" applyBorder="1">
      <alignment/>
    </xf>
    <xf numFmtId="173" fontId="13" fillId="0" borderId="3" xfId="29" applyNumberFormat="1" applyFont="1" applyBorder="1" applyProtection="1">
      <alignment/>
      <protection locked="0"/>
    </xf>
    <xf numFmtId="0" fontId="14" fillId="0" borderId="3" xfId="29" applyFont="1" applyBorder="1" applyAlignment="1">
      <alignment vertical="top" wrapText="1"/>
    </xf>
    <xf numFmtId="1" fontId="13" fillId="0" borderId="4" xfId="29" applyNumberFormat="1" applyFont="1" applyBorder="1" applyAlignment="1" applyProtection="1">
      <alignment horizontal="center"/>
      <protection locked="0"/>
    </xf>
    <xf numFmtId="1" fontId="13" fillId="0" borderId="5" xfId="29" applyNumberFormat="1" applyFont="1" applyBorder="1" applyAlignment="1">
      <alignment horizontal="center"/>
    </xf>
    <xf numFmtId="0" fontId="13" fillId="0" borderId="11" xfId="29" applyFont="1" applyBorder="1" applyAlignment="1">
      <alignment horizontal="left"/>
    </xf>
    <xf numFmtId="173" fontId="13" fillId="0" borderId="8" xfId="29" applyNumberFormat="1" applyFont="1" applyBorder="1" applyProtection="1">
      <alignment/>
      <protection locked="0"/>
    </xf>
    <xf numFmtId="0" fontId="13" fillId="0" borderId="11" xfId="29" applyFont="1" applyBorder="1">
      <alignment/>
    </xf>
    <xf numFmtId="173" fontId="13" fillId="0" borderId="0" xfId="39" applyNumberFormat="1" applyFont="1" applyBorder="1" applyAlignment="1">
      <alignment horizontal="center"/>
    </xf>
    <xf numFmtId="0" fontId="13" fillId="0" borderId="3" xfId="29" applyFont="1" applyBorder="1" applyAlignment="1" applyProtection="1">
      <alignment horizontal="center"/>
      <protection locked="0"/>
    </xf>
    <xf numFmtId="0" fontId="13" fillId="0" borderId="3" xfId="29" applyFont="1" applyBorder="1" applyAlignment="1">
      <alignment horizontal="center"/>
    </xf>
    <xf numFmtId="0" fontId="13" fillId="0" borderId="11" xfId="29" applyFont="1" applyBorder="1" applyAlignment="1">
      <alignment/>
    </xf>
    <xf numFmtId="173" fontId="13" fillId="0" borderId="8" xfId="29" applyNumberFormat="1" applyFont="1" applyBorder="1" applyAlignment="1" applyProtection="1">
      <alignment horizontal="center"/>
      <protection locked="0"/>
    </xf>
    <xf numFmtId="0" fontId="13" fillId="0" borderId="0" xfId="29" applyFont="1" applyBorder="1" applyAlignment="1" applyProtection="1">
      <alignment horizontal="center"/>
      <protection locked="0"/>
    </xf>
    <xf numFmtId="0" fontId="13" fillId="0" borderId="0" xfId="29" applyFont="1" applyBorder="1" applyAlignment="1">
      <alignment horizontal="center"/>
    </xf>
    <xf numFmtId="0" fontId="13" fillId="0" borderId="0" xfId="29" applyNumberFormat="1" applyFont="1" applyBorder="1" applyAlignment="1" applyProtection="1">
      <alignment horizontal="left"/>
      <protection locked="0"/>
    </xf>
    <xf numFmtId="173" fontId="13" fillId="0" borderId="0" xfId="29" applyNumberFormat="1" applyFont="1" applyBorder="1" applyProtection="1">
      <alignment/>
      <protection locked="0"/>
    </xf>
    <xf numFmtId="0" fontId="13" fillId="0" borderId="3" xfId="26" applyFont="1" applyBorder="1" applyAlignment="1" applyProtection="1">
      <alignment horizontal="center"/>
      <protection locked="0"/>
    </xf>
    <xf numFmtId="1" fontId="13" fillId="0" borderId="3" xfId="39" applyNumberFormat="1" applyFont="1" applyBorder="1" applyAlignment="1" applyProtection="1">
      <alignment horizontal="center"/>
      <protection locked="0"/>
    </xf>
    <xf numFmtId="1" fontId="13" fillId="0" borderId="5" xfId="29" applyNumberFormat="1" applyFont="1" applyBorder="1" applyAlignment="1" applyProtection="1">
      <alignment horizontal="center"/>
      <protection locked="0"/>
    </xf>
    <xf numFmtId="1" fontId="13" fillId="0" borderId="1" xfId="29" applyNumberFormat="1" applyFont="1" applyBorder="1" applyAlignment="1" applyProtection="1">
      <alignment horizontal="center"/>
      <protection locked="0"/>
    </xf>
    <xf numFmtId="1" fontId="13" fillId="0" borderId="3" xfId="29" applyNumberFormat="1" applyFont="1" applyBorder="1" applyAlignment="1" applyProtection="1">
      <alignment horizontal="center"/>
      <protection locked="0"/>
    </xf>
    <xf numFmtId="0" fontId="13" fillId="0" borderId="8" xfId="29" applyFont="1" applyBorder="1" applyAlignment="1">
      <alignment horizontal="center"/>
    </xf>
    <xf numFmtId="0" fontId="13" fillId="0" borderId="0" xfId="24" applyFont="1">
      <alignment/>
    </xf>
    <xf numFmtId="0" fontId="18" fillId="0" borderId="0" xfId="24" applyFont="1" applyAlignment="1">
      <alignment vertical="top"/>
    </xf>
    <xf numFmtId="0" fontId="38" fillId="0" borderId="0" xfId="24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38" fillId="0" borderId="0" xfId="24" applyNumberFormat="1" applyFont="1" applyProtection="1">
      <alignment/>
      <protection locked="0"/>
    </xf>
    <xf numFmtId="0" fontId="42" fillId="0" borderId="0" xfId="24" applyNumberFormat="1" applyFont="1" applyProtection="1">
      <alignment/>
      <protection locked="0"/>
    </xf>
    <xf numFmtId="0" fontId="18" fillId="0" borderId="0" xfId="24" applyFont="1">
      <alignment/>
    </xf>
    <xf numFmtId="0" fontId="18" fillId="0" borderId="7" xfId="24" applyFont="1" applyBorder="1">
      <alignment/>
    </xf>
    <xf numFmtId="0" fontId="18" fillId="0" borderId="8" xfId="24" applyFont="1" applyBorder="1">
      <alignment/>
    </xf>
    <xf numFmtId="0" fontId="18" fillId="0" borderId="10" xfId="24" applyFont="1" applyBorder="1">
      <alignment/>
    </xf>
    <xf numFmtId="0" fontId="18" fillId="0" borderId="0" xfId="24" applyFont="1" applyBorder="1">
      <alignment/>
    </xf>
    <xf numFmtId="0" fontId="18" fillId="0" borderId="0" xfId="24" applyNumberFormat="1" applyFont="1" applyBorder="1" applyAlignment="1" applyProtection="1">
      <alignment horizontal="left"/>
      <protection locked="0"/>
    </xf>
    <xf numFmtId="0" fontId="18" fillId="0" borderId="6" xfId="24" applyFont="1" applyBorder="1">
      <alignment/>
    </xf>
    <xf numFmtId="0" fontId="18" fillId="0" borderId="1" xfId="24" applyNumberFormat="1" applyFont="1" applyBorder="1" applyProtection="1">
      <alignment/>
      <protection locked="0"/>
    </xf>
    <xf numFmtId="0" fontId="18" fillId="0" borderId="2" xfId="24" applyNumberFormat="1" applyFont="1" applyBorder="1" applyProtection="1">
      <alignment/>
      <protection locked="0"/>
    </xf>
    <xf numFmtId="0" fontId="18" fillId="0" borderId="0" xfId="24" applyNumberFormat="1" applyFont="1" applyBorder="1" applyProtection="1">
      <alignment/>
      <protection locked="0"/>
    </xf>
    <xf numFmtId="3" fontId="18" fillId="0" borderId="12" xfId="24" applyNumberFormat="1" applyFont="1" applyBorder="1" applyProtection="1">
      <alignment/>
      <protection locked="0"/>
    </xf>
    <xf numFmtId="0" fontId="18" fillId="0" borderId="7" xfId="24" applyNumberFormat="1" applyFont="1" applyBorder="1" applyProtection="1">
      <alignment/>
      <protection locked="0"/>
    </xf>
    <xf numFmtId="3" fontId="18" fillId="0" borderId="10" xfId="24" applyNumberFormat="1" applyFont="1" applyBorder="1" applyProtection="1">
      <alignment/>
      <protection locked="0"/>
    </xf>
    <xf numFmtId="3" fontId="18" fillId="0" borderId="0" xfId="24" applyNumberFormat="1" applyFont="1" applyBorder="1" applyProtection="1">
      <alignment/>
      <protection locked="0"/>
    </xf>
    <xf numFmtId="0" fontId="18" fillId="0" borderId="13" xfId="24" applyNumberFormat="1" applyFont="1" applyBorder="1" applyAlignment="1" applyProtection="1">
      <alignment horizontal="left"/>
      <protection locked="0"/>
    </xf>
    <xf numFmtId="0" fontId="18" fillId="0" borderId="11" xfId="24" applyFont="1" applyBorder="1">
      <alignment/>
    </xf>
    <xf numFmtId="0" fontId="18" fillId="0" borderId="13" xfId="24" applyNumberFormat="1" applyFont="1" applyBorder="1" applyAlignment="1" applyProtection="1">
      <alignment horizontal="right"/>
      <protection locked="0"/>
    </xf>
    <xf numFmtId="174" fontId="18" fillId="0" borderId="6" xfId="24" applyNumberFormat="1" applyFont="1" applyBorder="1" applyAlignment="1">
      <alignment horizontal="right"/>
    </xf>
    <xf numFmtId="3" fontId="18" fillId="0" borderId="14" xfId="24" applyNumberFormat="1" applyFont="1" applyBorder="1" applyProtection="1">
      <alignment/>
      <protection locked="0"/>
    </xf>
    <xf numFmtId="3" fontId="18" fillId="0" borderId="2" xfId="24" applyNumberFormat="1" applyFont="1" applyBorder="1" applyProtection="1">
      <alignment/>
      <protection locked="0"/>
    </xf>
    <xf numFmtId="0" fontId="18" fillId="0" borderId="13" xfId="24" applyFont="1" applyBorder="1">
      <alignment/>
    </xf>
    <xf numFmtId="3" fontId="18" fillId="0" borderId="13" xfId="24" applyNumberFormat="1" applyFont="1" applyBorder="1" applyAlignment="1" applyProtection="1">
      <alignment horizontal="right"/>
      <protection locked="0"/>
    </xf>
    <xf numFmtId="174" fontId="18" fillId="0" borderId="6" xfId="24" applyNumberFormat="1" applyFont="1" applyBorder="1" applyAlignment="1" applyProtection="1">
      <alignment horizontal="right"/>
      <protection locked="0"/>
    </xf>
    <xf numFmtId="3" fontId="18" fillId="0" borderId="6" xfId="24" applyNumberFormat="1" applyFont="1" applyBorder="1" applyProtection="1">
      <alignment/>
      <protection locked="0"/>
    </xf>
    <xf numFmtId="3" fontId="18" fillId="0" borderId="1" xfId="24" applyNumberFormat="1" applyFont="1" applyBorder="1" applyProtection="1">
      <alignment/>
      <protection locked="0"/>
    </xf>
    <xf numFmtId="0" fontId="21" fillId="0" borderId="0" xfId="24" applyFont="1">
      <alignment/>
    </xf>
    <xf numFmtId="173" fontId="13" fillId="0" borderId="0" xfId="24" applyNumberFormat="1" applyFont="1" applyProtection="1">
      <alignment/>
      <protection locked="0"/>
    </xf>
    <xf numFmtId="0" fontId="21" fillId="0" borderId="0" xfId="24" applyFont="1" applyAlignment="1">
      <alignment horizontal="left"/>
    </xf>
    <xf numFmtId="0" fontId="18" fillId="0" borderId="13" xfId="24" applyFont="1" applyBorder="1" applyAlignment="1">
      <alignment horizontal="right"/>
    </xf>
    <xf numFmtId="0" fontId="21" fillId="0" borderId="0" xfId="24" applyFont="1" applyAlignment="1">
      <alignment horizontal="center"/>
    </xf>
    <xf numFmtId="0" fontId="18" fillId="0" borderId="1" xfId="24" applyFont="1" applyBorder="1">
      <alignment/>
    </xf>
    <xf numFmtId="0" fontId="18" fillId="0" borderId="13" xfId="24" applyNumberFormat="1" applyFont="1" applyBorder="1" applyProtection="1">
      <alignment/>
      <protection locked="0"/>
    </xf>
    <xf numFmtId="0" fontId="18" fillId="0" borderId="6" xfId="24" applyNumberFormat="1" applyFont="1" applyBorder="1" applyProtection="1">
      <alignment/>
      <protection locked="0"/>
    </xf>
    <xf numFmtId="10" fontId="18" fillId="0" borderId="11" xfId="24" applyNumberFormat="1" applyFont="1" applyBorder="1" applyProtection="1">
      <alignment/>
      <protection locked="0"/>
    </xf>
    <xf numFmtId="10" fontId="18" fillId="0" borderId="0" xfId="24" applyNumberFormat="1" applyFont="1" applyBorder="1" applyProtection="1">
      <alignment/>
      <protection locked="0"/>
    </xf>
    <xf numFmtId="0" fontId="18" fillId="0" borderId="14" xfId="24" applyNumberFormat="1" applyFont="1" applyBorder="1" applyProtection="1">
      <alignment/>
      <protection locked="0"/>
    </xf>
    <xf numFmtId="10" fontId="18" fillId="0" borderId="2" xfId="24" applyNumberFormat="1" applyFont="1" applyBorder="1" applyProtection="1">
      <alignment/>
      <protection locked="0"/>
    </xf>
    <xf numFmtId="3" fontId="13" fillId="0" borderId="0" xfId="24" applyNumberFormat="1" applyFont="1" applyAlignment="1" applyProtection="1">
      <alignment horizontal="right"/>
      <protection locked="0"/>
    </xf>
    <xf numFmtId="3" fontId="13" fillId="0" borderId="0" xfId="24" applyNumberFormat="1" applyFont="1" applyProtection="1">
      <alignment/>
      <protection locked="0"/>
    </xf>
    <xf numFmtId="172" fontId="13" fillId="0" borderId="0" xfId="24" applyNumberFormat="1" applyFont="1" applyProtection="1">
      <alignment/>
      <protection locked="0"/>
    </xf>
    <xf numFmtId="0" fontId="38" fillId="0" borderId="0" xfId="25" applyFont="1" applyProtection="1">
      <alignment/>
      <protection locked="0"/>
    </xf>
    <xf numFmtId="0" fontId="13" fillId="0" borderId="0" xfId="25" applyNumberFormat="1" applyFont="1" applyProtection="1">
      <alignment/>
      <protection locked="0"/>
    </xf>
    <xf numFmtId="0" fontId="18" fillId="0" borderId="0" xfId="25" applyFont="1" applyAlignment="1">
      <alignment horizontal="right"/>
    </xf>
    <xf numFmtId="0" fontId="13" fillId="0" borderId="0" xfId="25" applyFont="1">
      <alignment/>
    </xf>
    <xf numFmtId="0" fontId="38" fillId="0" borderId="0" xfId="25" applyNumberFormat="1" applyFont="1" applyProtection="1">
      <alignment/>
      <protection locked="0"/>
    </xf>
    <xf numFmtId="0" fontId="42" fillId="0" borderId="0" xfId="25" applyNumberFormat="1" applyFont="1" applyProtection="1">
      <alignment/>
      <protection locked="0"/>
    </xf>
    <xf numFmtId="0" fontId="13" fillId="0" borderId="7" xfId="25" applyNumberFormat="1" applyFont="1" applyBorder="1" applyProtection="1">
      <alignment/>
      <protection locked="0"/>
    </xf>
    <xf numFmtId="0" fontId="13" fillId="0" borderId="8" xfId="25" applyNumberFormat="1" applyFont="1" applyBorder="1" applyProtection="1">
      <alignment/>
      <protection locked="0"/>
    </xf>
    <xf numFmtId="0" fontId="13" fillId="0" borderId="10" xfId="25" applyNumberFormat="1" applyFont="1" applyBorder="1" applyProtection="1">
      <alignment/>
      <protection locked="0"/>
    </xf>
    <xf numFmtId="0" fontId="13" fillId="0" borderId="7" xfId="25" applyFont="1" applyBorder="1">
      <alignment/>
    </xf>
    <xf numFmtId="0" fontId="13" fillId="0" borderId="8" xfId="25" applyNumberFormat="1" applyFont="1" applyBorder="1" applyAlignment="1" applyProtection="1">
      <alignment horizontal="centerContinuous"/>
      <protection locked="0"/>
    </xf>
    <xf numFmtId="0" fontId="13" fillId="0" borderId="10" xfId="25" applyFont="1" applyBorder="1" applyAlignment="1">
      <alignment horizontal="centerContinuous"/>
    </xf>
    <xf numFmtId="1" fontId="13" fillId="0" borderId="0" xfId="25" applyNumberFormat="1" applyFont="1">
      <alignment/>
    </xf>
    <xf numFmtId="0" fontId="13" fillId="0" borderId="1" xfId="25" applyNumberFormat="1" applyFont="1" applyBorder="1" applyProtection="1">
      <alignment/>
      <protection locked="0"/>
    </xf>
    <xf numFmtId="0" fontId="13" fillId="0" borderId="3" xfId="25" applyNumberFormat="1" applyFont="1" applyBorder="1" applyProtection="1">
      <alignment/>
      <protection locked="0"/>
    </xf>
    <xf numFmtId="0" fontId="13" fillId="0" borderId="2" xfId="25" applyNumberFormat="1" applyFont="1" applyBorder="1" applyProtection="1">
      <alignment/>
      <protection locked="0"/>
    </xf>
    <xf numFmtId="0" fontId="13" fillId="0" borderId="1" xfId="25" applyFont="1" applyBorder="1">
      <alignment/>
    </xf>
    <xf numFmtId="0" fontId="13" fillId="0" borderId="3" xfId="25" applyNumberFormat="1" applyFont="1" applyBorder="1" applyAlignment="1" applyProtection="1">
      <alignment horizontal="centerContinuous"/>
      <protection locked="0"/>
    </xf>
    <xf numFmtId="0" fontId="13" fillId="0" borderId="2" xfId="25" applyFont="1" applyBorder="1" applyAlignment="1">
      <alignment horizontal="centerContinuous"/>
    </xf>
    <xf numFmtId="0" fontId="13" fillId="0" borderId="1" xfId="25" applyNumberFormat="1" applyFont="1" applyBorder="1" applyAlignment="1" applyProtection="1">
      <alignment horizontal="right"/>
      <protection locked="0"/>
    </xf>
    <xf numFmtId="0" fontId="13" fillId="0" borderId="3" xfId="25" applyNumberFormat="1" applyFont="1" applyBorder="1" applyAlignment="1" applyProtection="1">
      <alignment horizontal="right"/>
      <protection locked="0"/>
    </xf>
    <xf numFmtId="0" fontId="13" fillId="0" borderId="2" xfId="25" applyFont="1" applyBorder="1">
      <alignment/>
    </xf>
    <xf numFmtId="0" fontId="14" fillId="0" borderId="4" xfId="25" applyNumberFormat="1" applyFont="1" applyBorder="1" applyProtection="1">
      <alignment/>
      <protection locked="0"/>
    </xf>
    <xf numFmtId="173" fontId="13" fillId="0" borderId="3" xfId="25" applyNumberFormat="1" applyFont="1" applyBorder="1" applyProtection="1">
      <alignment/>
      <protection locked="0"/>
    </xf>
    <xf numFmtId="0" fontId="13" fillId="0" borderId="6" xfId="25" applyNumberFormat="1" applyFont="1" applyBorder="1" applyProtection="1">
      <alignment/>
      <protection locked="0"/>
    </xf>
    <xf numFmtId="173" fontId="13" fillId="0" borderId="0" xfId="25" applyNumberFormat="1" applyFont="1" applyProtection="1">
      <alignment/>
      <protection locked="0"/>
    </xf>
    <xf numFmtId="0" fontId="13" fillId="0" borderId="6" xfId="25" applyFont="1" applyBorder="1">
      <alignment/>
    </xf>
    <xf numFmtId="0" fontId="13" fillId="0" borderId="11" xfId="25" applyFont="1" applyBorder="1">
      <alignment/>
    </xf>
    <xf numFmtId="173" fontId="13" fillId="0" borderId="0" xfId="25" applyNumberFormat="1" applyFont="1">
      <alignment/>
    </xf>
    <xf numFmtId="173" fontId="21" fillId="0" borderId="0" xfId="25" applyNumberFormat="1" applyFont="1" applyProtection="1">
      <alignment/>
      <protection locked="0"/>
    </xf>
    <xf numFmtId="1" fontId="13" fillId="0" borderId="3" xfId="25" applyNumberFormat="1" applyFont="1" applyBorder="1" applyProtection="1">
      <alignment/>
      <protection locked="0"/>
    </xf>
    <xf numFmtId="0" fontId="13" fillId="0" borderId="6" xfId="25" applyNumberFormat="1" applyFont="1" applyBorder="1" applyAlignment="1" applyProtection="1">
      <alignment horizontal="right"/>
      <protection locked="0"/>
    </xf>
    <xf numFmtId="173" fontId="13" fillId="0" borderId="0" xfId="25" applyNumberFormat="1" applyFont="1" applyBorder="1" applyAlignment="1" applyProtection="1" quotePrefix="1">
      <alignment horizontal="center"/>
      <protection locked="0"/>
    </xf>
    <xf numFmtId="173" fontId="13" fillId="0" borderId="0" xfId="25" applyNumberFormat="1" applyFont="1" applyBorder="1" applyProtection="1">
      <alignment/>
      <protection locked="0"/>
    </xf>
    <xf numFmtId="0" fontId="13" fillId="0" borderId="8" xfId="25" applyNumberFormat="1" applyFont="1" applyBorder="1" applyAlignment="1" applyProtection="1">
      <alignment horizontal="right"/>
      <protection locked="0"/>
    </xf>
    <xf numFmtId="173" fontId="13" fillId="0" borderId="10" xfId="25" applyNumberFormat="1" applyFont="1" applyBorder="1" applyProtection="1">
      <alignment/>
      <protection locked="0"/>
    </xf>
    <xf numFmtId="182" fontId="13" fillId="0" borderId="3" xfId="17" applyNumberFormat="1" applyFont="1" applyBorder="1" applyAlignment="1" applyProtection="1" quotePrefix="1">
      <alignment horizontal="center"/>
      <protection locked="0"/>
    </xf>
    <xf numFmtId="182" fontId="13" fillId="0" borderId="3" xfId="17" applyNumberFormat="1" applyFont="1" applyBorder="1" applyAlignment="1" applyProtection="1">
      <alignment horizontal="center"/>
      <protection locked="0"/>
    </xf>
    <xf numFmtId="173" fontId="13" fillId="0" borderId="2" xfId="25" applyNumberFormat="1" applyFont="1" applyBorder="1" applyProtection="1">
      <alignment/>
      <protection locked="0"/>
    </xf>
    <xf numFmtId="1" fontId="18" fillId="0" borderId="0" xfId="0" applyNumberFormat="1" applyFont="1" applyAlignment="1">
      <alignment/>
    </xf>
    <xf numFmtId="0" fontId="13" fillId="0" borderId="13" xfId="25" applyNumberFormat="1" applyFont="1" applyBorder="1" applyProtection="1">
      <alignment/>
      <protection locked="0"/>
    </xf>
    <xf numFmtId="173" fontId="13" fillId="0" borderId="11" xfId="25" applyNumberFormat="1" applyFont="1" applyBorder="1" applyProtection="1">
      <alignment/>
      <protection locked="0"/>
    </xf>
    <xf numFmtId="0" fontId="13" fillId="0" borderId="14" xfId="25" applyNumberFormat="1" applyFont="1" applyBorder="1" applyProtection="1">
      <alignment/>
      <protection locked="0"/>
    </xf>
    <xf numFmtId="0" fontId="13" fillId="0" borderId="3" xfId="25" applyFont="1" applyBorder="1">
      <alignment/>
    </xf>
    <xf numFmtId="0" fontId="13" fillId="0" borderId="12" xfId="25" applyNumberFormat="1" applyFont="1" applyBorder="1" applyProtection="1">
      <alignment/>
      <protection locked="0"/>
    </xf>
    <xf numFmtId="0" fontId="13" fillId="0" borderId="0" xfId="25" applyNumberFormat="1" applyFont="1" applyAlignment="1" applyProtection="1">
      <alignment horizontal="right"/>
      <protection locked="0"/>
    </xf>
    <xf numFmtId="0" fontId="13" fillId="0" borderId="11" xfId="25" applyNumberFormat="1" applyFont="1" applyBorder="1" applyProtection="1">
      <alignment/>
      <protection locked="0"/>
    </xf>
    <xf numFmtId="172" fontId="13" fillId="0" borderId="0" xfId="25" applyNumberFormat="1" applyFont="1" applyProtection="1">
      <alignment/>
      <protection locked="0"/>
    </xf>
    <xf numFmtId="0" fontId="13" fillId="0" borderId="13" xfId="25" applyFont="1" applyBorder="1">
      <alignment/>
    </xf>
    <xf numFmtId="172" fontId="13" fillId="0" borderId="11" xfId="25" applyNumberFormat="1" applyFont="1" applyBorder="1" applyProtection="1">
      <alignment/>
      <protection locked="0"/>
    </xf>
    <xf numFmtId="0" fontId="13" fillId="0" borderId="14" xfId="25" applyFont="1" applyBorder="1">
      <alignment/>
    </xf>
    <xf numFmtId="0" fontId="13" fillId="0" borderId="8" xfId="25" applyFont="1" applyBorder="1">
      <alignment/>
    </xf>
    <xf numFmtId="0" fontId="13" fillId="0" borderId="10" xfId="25" applyFont="1" applyBorder="1">
      <alignment/>
    </xf>
    <xf numFmtId="14" fontId="21" fillId="0" borderId="6" xfId="25" applyNumberFormat="1" applyFont="1" applyBorder="1" applyAlignment="1" quotePrefix="1">
      <alignment horizontal="left"/>
    </xf>
    <xf numFmtId="0" fontId="13" fillId="0" borderId="0" xfId="25" applyFont="1" applyBorder="1">
      <alignment/>
    </xf>
    <xf numFmtId="169" fontId="13" fillId="0" borderId="0" xfId="25" applyNumberFormat="1" applyFont="1" applyAlignment="1" applyProtection="1">
      <alignment horizontal="left"/>
      <protection locked="0"/>
    </xf>
    <xf numFmtId="0" fontId="12" fillId="0" borderId="4" xfId="25" applyFont="1" applyBorder="1" applyAlignment="1">
      <alignment horizontal="centerContinuous"/>
    </xf>
    <xf numFmtId="0" fontId="12" fillId="0" borderId="5" xfId="25" applyFont="1" applyBorder="1" applyAlignment="1">
      <alignment horizontal="centerContinuous"/>
    </xf>
    <xf numFmtId="0" fontId="12" fillId="0" borderId="9" xfId="25" applyFont="1" applyBorder="1" applyAlignment="1">
      <alignment horizontal="centerContinuous"/>
    </xf>
    <xf numFmtId="0" fontId="13" fillId="0" borderId="0" xfId="25" applyFont="1" applyBorder="1" applyAlignment="1">
      <alignment horizontal="center"/>
    </xf>
    <xf numFmtId="0" fontId="12" fillId="0" borderId="15" xfId="26" applyFont="1" applyBorder="1" applyAlignment="1">
      <alignment vertical="top"/>
      <protection locked="0"/>
    </xf>
    <xf numFmtId="0" fontId="14" fillId="0" borderId="4" xfId="26" applyFont="1" applyFill="1" applyBorder="1" applyAlignment="1" applyProtection="1">
      <alignment horizontal="center" vertical="top"/>
      <protection locked="0"/>
    </xf>
    <xf numFmtId="0" fontId="14" fillId="0" borderId="5" xfId="26" applyFont="1" applyFill="1" applyBorder="1" applyAlignment="1" applyProtection="1">
      <alignment horizontal="center" vertical="top"/>
      <protection locked="0"/>
    </xf>
    <xf numFmtId="0" fontId="14" fillId="0" borderId="5" xfId="26" applyFont="1" applyBorder="1" applyAlignment="1">
      <alignment horizontal="center" vertical="top"/>
      <protection locked="0"/>
    </xf>
    <xf numFmtId="0" fontId="14" fillId="0" borderId="9" xfId="26" applyFont="1" applyBorder="1" applyAlignment="1">
      <alignment horizontal="center" vertical="top"/>
      <protection locked="0"/>
    </xf>
    <xf numFmtId="0" fontId="14" fillId="0" borderId="15" xfId="25" applyNumberFormat="1" applyFont="1" applyBorder="1" applyProtection="1">
      <alignment/>
      <protection locked="0"/>
    </xf>
    <xf numFmtId="0" fontId="13" fillId="0" borderId="4" xfId="26" applyFont="1" applyBorder="1" applyAlignment="1" applyProtection="1">
      <alignment horizontal="center"/>
      <protection locked="0"/>
    </xf>
    <xf numFmtId="0" fontId="13" fillId="0" borderId="9" xfId="26" applyFont="1" applyBorder="1" applyAlignment="1" applyProtection="1">
      <alignment horizontal="center"/>
      <protection locked="0"/>
    </xf>
    <xf numFmtId="173" fontId="13" fillId="0" borderId="6" xfId="25" applyNumberFormat="1" applyFont="1" applyBorder="1" applyAlignment="1">
      <alignment horizontal="center"/>
    </xf>
    <xf numFmtId="173" fontId="13" fillId="0" borderId="0" xfId="25" applyNumberFormat="1" applyFont="1" applyBorder="1" applyAlignment="1">
      <alignment horizontal="center"/>
    </xf>
    <xf numFmtId="173" fontId="13" fillId="0" borderId="11" xfId="25" applyNumberFormat="1" applyFont="1" applyBorder="1" applyAlignment="1">
      <alignment horizontal="center"/>
    </xf>
    <xf numFmtId="0" fontId="13" fillId="0" borderId="0" xfId="25" applyNumberFormat="1" applyFont="1" applyBorder="1" applyProtection="1">
      <alignment/>
      <protection locked="0"/>
    </xf>
    <xf numFmtId="173" fontId="13" fillId="0" borderId="1" xfId="39" applyNumberFormat="1" applyFont="1" applyBorder="1" applyAlignment="1">
      <alignment horizontal="center"/>
    </xf>
    <xf numFmtId="173" fontId="13" fillId="0" borderId="3" xfId="39" applyNumberFormat="1" applyFont="1" applyBorder="1" applyAlignment="1">
      <alignment horizontal="center"/>
    </xf>
    <xf numFmtId="173" fontId="13" fillId="0" borderId="2" xfId="39" applyNumberFormat="1" applyFont="1" applyBorder="1" applyAlignment="1">
      <alignment horizontal="center"/>
    </xf>
    <xf numFmtId="0" fontId="13" fillId="0" borderId="3" xfId="25" applyFont="1" applyBorder="1" applyAlignment="1">
      <alignment horizontal="center"/>
    </xf>
    <xf numFmtId="0" fontId="13" fillId="0" borderId="2" xfId="25" applyFont="1" applyBorder="1" applyAlignment="1">
      <alignment horizontal="center"/>
    </xf>
    <xf numFmtId="173" fontId="13" fillId="0" borderId="6" xfId="39" applyNumberFormat="1" applyFont="1" applyBorder="1" applyAlignment="1">
      <alignment horizontal="center"/>
    </xf>
    <xf numFmtId="173" fontId="13" fillId="0" borderId="11" xfId="39" applyNumberFormat="1" applyFont="1" applyBorder="1" applyAlignment="1">
      <alignment horizontal="center"/>
    </xf>
    <xf numFmtId="0" fontId="13" fillId="0" borderId="0" xfId="25" applyNumberFormat="1" applyFont="1" applyBorder="1" applyAlignment="1" applyProtection="1" quotePrefix="1">
      <alignment horizontal="right"/>
      <protection locked="0"/>
    </xf>
    <xf numFmtId="182" fontId="13" fillId="0" borderId="1" xfId="25" applyNumberFormat="1" applyFont="1" applyBorder="1" applyAlignment="1">
      <alignment horizontal="center"/>
    </xf>
    <xf numFmtId="182" fontId="13" fillId="0" borderId="3" xfId="25" applyNumberFormat="1" applyFont="1" applyBorder="1" applyAlignment="1">
      <alignment horizontal="center"/>
    </xf>
    <xf numFmtId="182" fontId="13" fillId="0" borderId="2" xfId="25" applyNumberFormat="1" applyFont="1" applyBorder="1" applyAlignment="1">
      <alignment horizontal="center"/>
    </xf>
    <xf numFmtId="173" fontId="13" fillId="0" borderId="1" xfId="25" applyNumberFormat="1" applyFont="1" applyBorder="1" applyAlignment="1">
      <alignment horizontal="center"/>
    </xf>
    <xf numFmtId="173" fontId="13" fillId="0" borderId="3" xfId="25" applyNumberFormat="1" applyFont="1" applyBorder="1" applyAlignment="1">
      <alignment horizontal="center"/>
    </xf>
    <xf numFmtId="173" fontId="13" fillId="0" borderId="2" xfId="25" applyNumberFormat="1" applyFont="1" applyBorder="1" applyAlignment="1">
      <alignment horizontal="center"/>
    </xf>
    <xf numFmtId="172" fontId="13" fillId="0" borderId="6" xfId="17" applyNumberFormat="1" applyFont="1" applyBorder="1" applyAlignment="1">
      <alignment horizontal="center"/>
    </xf>
    <xf numFmtId="172" fontId="13" fillId="0" borderId="0" xfId="17" applyNumberFormat="1" applyFont="1" applyBorder="1" applyAlignment="1">
      <alignment horizontal="center"/>
    </xf>
    <xf numFmtId="172" fontId="13" fillId="0" borderId="11" xfId="17" applyNumberFormat="1" applyFont="1" applyBorder="1" applyAlignment="1">
      <alignment horizontal="center"/>
    </xf>
    <xf numFmtId="0" fontId="13" fillId="0" borderId="14" xfId="25" applyFont="1" applyBorder="1" applyAlignment="1">
      <alignment horizontal="right"/>
    </xf>
    <xf numFmtId="172" fontId="13" fillId="0" borderId="1" xfId="17" applyNumberFormat="1" applyFont="1" applyBorder="1" applyAlignment="1">
      <alignment horizontal="center"/>
    </xf>
    <xf numFmtId="172" fontId="13" fillId="0" borderId="3" xfId="17" applyNumberFormat="1" applyFont="1" applyBorder="1" applyAlignment="1">
      <alignment horizontal="center"/>
    </xf>
    <xf numFmtId="172" fontId="13" fillId="0" borderId="2" xfId="17" applyNumberFormat="1" applyFont="1" applyBorder="1" applyAlignment="1">
      <alignment horizontal="center"/>
    </xf>
    <xf numFmtId="14" fontId="21" fillId="0" borderId="1" xfId="25" applyNumberFormat="1" applyFont="1" applyBorder="1" applyAlignment="1" quotePrefix="1">
      <alignment horizontal="left"/>
    </xf>
    <xf numFmtId="14" fontId="21" fillId="0" borderId="2" xfId="25" applyNumberFormat="1" applyFont="1" applyBorder="1">
      <alignment/>
    </xf>
    <xf numFmtId="0" fontId="13" fillId="0" borderId="1" xfId="25" applyFont="1" applyBorder="1" applyAlignment="1">
      <alignment horizontal="center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3" fillId="0" borderId="0" xfId="25" applyFont="1" applyBorder="1">
      <alignment/>
    </xf>
    <xf numFmtId="0" fontId="12" fillId="0" borderId="0" xfId="25" applyFont="1" applyBorder="1" applyAlignment="1">
      <alignment horizontal="centerContinuous"/>
    </xf>
    <xf numFmtId="0" fontId="14" fillId="0" borderId="0" xfId="26" applyFont="1" applyFill="1" applyBorder="1" applyAlignment="1" applyProtection="1">
      <alignment horizontal="center" vertical="top"/>
      <protection locked="0"/>
    </xf>
    <xf numFmtId="0" fontId="13" fillId="0" borderId="0" xfId="26" applyFont="1" applyBorder="1" applyAlignment="1" applyProtection="1">
      <alignment horizontal="center"/>
      <protection locked="0"/>
    </xf>
    <xf numFmtId="182" fontId="13" fillId="0" borderId="0" xfId="25" applyNumberFormat="1" applyFont="1" applyBorder="1" applyAlignment="1">
      <alignment horizontal="center"/>
    </xf>
    <xf numFmtId="0" fontId="13" fillId="0" borderId="0" xfId="25" applyNumberFormat="1" applyFont="1" applyBorder="1" applyAlignment="1" applyProtection="1">
      <alignment horizontal="right"/>
      <protection locked="0"/>
    </xf>
    <xf numFmtId="172" fontId="13" fillId="0" borderId="0" xfId="25" applyNumberFormat="1" applyFont="1" applyBorder="1" applyAlignment="1">
      <alignment horizontal="center"/>
    </xf>
    <xf numFmtId="1" fontId="13" fillId="0" borderId="0" xfId="25" applyNumberFormat="1" applyFont="1" applyBorder="1" applyProtection="1">
      <alignment/>
      <protection locked="0"/>
    </xf>
    <xf numFmtId="1" fontId="13" fillId="0" borderId="0" xfId="25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33" fillId="0" borderId="0" xfId="26" applyFont="1" applyFill="1" applyBorder="1" applyAlignment="1" applyProtection="1">
      <alignment horizontal="center" vertical="top"/>
      <protection locked="0"/>
    </xf>
    <xf numFmtId="0" fontId="32" fillId="0" borderId="0" xfId="25" applyNumberFormat="1" applyFont="1" applyBorder="1" applyProtection="1">
      <alignment/>
      <protection locked="0"/>
    </xf>
    <xf numFmtId="0" fontId="32" fillId="0" borderId="0" xfId="25" applyFont="1" applyBorder="1" applyAlignment="1">
      <alignment horizontal="center"/>
    </xf>
    <xf numFmtId="0" fontId="35" fillId="0" borderId="0" xfId="0" applyFont="1" applyBorder="1" applyAlignment="1">
      <alignment/>
    </xf>
    <xf numFmtId="1" fontId="32" fillId="0" borderId="0" xfId="25" applyNumberFormat="1" applyFont="1" applyBorder="1" applyAlignment="1">
      <alignment horizontal="center"/>
    </xf>
    <xf numFmtId="0" fontId="12" fillId="0" borderId="7" xfId="30" applyNumberFormat="1" applyFont="1" applyBorder="1" applyProtection="1">
      <alignment/>
      <protection locked="0"/>
    </xf>
    <xf numFmtId="0" fontId="13" fillId="0" borderId="8" xfId="30" applyFont="1" applyBorder="1">
      <alignment/>
    </xf>
    <xf numFmtId="0" fontId="13" fillId="0" borderId="0" xfId="30" applyFont="1">
      <alignment/>
    </xf>
    <xf numFmtId="0" fontId="12" fillId="0" borderId="6" xfId="30" applyNumberFormat="1" applyFont="1" applyBorder="1" applyProtection="1">
      <alignment/>
      <protection locked="0"/>
    </xf>
    <xf numFmtId="0" fontId="20" fillId="0" borderId="1" xfId="30" applyNumberFormat="1" applyFont="1" applyBorder="1" applyProtection="1">
      <alignment/>
      <protection locked="0"/>
    </xf>
    <xf numFmtId="0" fontId="13" fillId="0" borderId="7" xfId="30" applyFont="1" applyBorder="1">
      <alignment/>
    </xf>
    <xf numFmtId="0" fontId="13" fillId="0" borderId="10" xfId="30" applyNumberFormat="1" applyFont="1" applyBorder="1" applyProtection="1">
      <alignment/>
      <protection locked="0"/>
    </xf>
    <xf numFmtId="0" fontId="13" fillId="0" borderId="7" xfId="26" applyFont="1" applyBorder="1" applyProtection="1">
      <alignment/>
      <protection locked="0"/>
    </xf>
    <xf numFmtId="0" fontId="12" fillId="0" borderId="1" xfId="30" applyFont="1" applyBorder="1">
      <alignment/>
    </xf>
    <xf numFmtId="0" fontId="14" fillId="0" borderId="2" xfId="30" applyFont="1" applyBorder="1">
      <alignment/>
    </xf>
    <xf numFmtId="0" fontId="14" fillId="0" borderId="1" xfId="26" applyFont="1" applyFill="1" applyBorder="1" applyAlignment="1" applyProtection="1">
      <alignment horizontal="center" vertical="top"/>
      <protection locked="0"/>
    </xf>
    <xf numFmtId="0" fontId="13" fillId="0" borderId="4" xfId="30" applyFont="1" applyBorder="1">
      <alignment/>
    </xf>
    <xf numFmtId="0" fontId="13" fillId="0" borderId="9" xfId="30" applyNumberFormat="1" applyFont="1" applyBorder="1" applyProtection="1">
      <alignment/>
      <protection locked="0"/>
    </xf>
    <xf numFmtId="0" fontId="13" fillId="0" borderId="4" xfId="30" applyFont="1" applyBorder="1" applyAlignment="1">
      <alignment horizontal="center"/>
    </xf>
    <xf numFmtId="0" fontId="13" fillId="0" borderId="5" xfId="30" applyFont="1" applyBorder="1" applyAlignment="1">
      <alignment horizontal="center"/>
    </xf>
    <xf numFmtId="0" fontId="13" fillId="0" borderId="9" xfId="30" applyFont="1" applyBorder="1" applyAlignment="1">
      <alignment horizontal="center"/>
    </xf>
    <xf numFmtId="0" fontId="14" fillId="0" borderId="6" xfId="30" applyNumberFormat="1" applyFont="1" applyBorder="1" applyProtection="1">
      <alignment/>
      <protection locked="0"/>
    </xf>
    <xf numFmtId="0" fontId="14" fillId="0" borderId="0" xfId="30" applyNumberFormat="1" applyFont="1" applyBorder="1" applyProtection="1">
      <alignment/>
      <protection locked="0"/>
    </xf>
    <xf numFmtId="0" fontId="13" fillId="0" borderId="10" xfId="30" applyFont="1" applyBorder="1">
      <alignment/>
    </xf>
    <xf numFmtId="0" fontId="13" fillId="0" borderId="6" xfId="30" applyFont="1" applyBorder="1">
      <alignment/>
    </xf>
    <xf numFmtId="0" fontId="13" fillId="0" borderId="0" xfId="30" applyFont="1" applyBorder="1">
      <alignment/>
    </xf>
    <xf numFmtId="0" fontId="13" fillId="0" borderId="11" xfId="30" applyFont="1" applyBorder="1">
      <alignment/>
    </xf>
    <xf numFmtId="0" fontId="13" fillId="0" borderId="0" xfId="30" applyNumberFormat="1" applyFont="1" applyBorder="1" applyProtection="1">
      <alignment/>
      <protection locked="0"/>
    </xf>
    <xf numFmtId="0" fontId="13" fillId="0" borderId="1" xfId="30" applyFont="1" applyBorder="1">
      <alignment/>
    </xf>
    <xf numFmtId="0" fontId="13" fillId="0" borderId="3" xfId="30" applyNumberFormat="1" applyFont="1" applyBorder="1" applyAlignment="1" applyProtection="1">
      <alignment horizontal="center"/>
      <protection locked="0"/>
    </xf>
    <xf numFmtId="0" fontId="13" fillId="0" borderId="1" xfId="30" applyFont="1" applyBorder="1" applyAlignment="1">
      <alignment horizontal="center"/>
    </xf>
    <xf numFmtId="0" fontId="13" fillId="0" borderId="3" xfId="30" applyFont="1" applyBorder="1" applyAlignment="1">
      <alignment horizontal="center"/>
    </xf>
    <xf numFmtId="0" fontId="13" fillId="0" borderId="2" xfId="30" applyFont="1" applyBorder="1" applyAlignment="1">
      <alignment horizontal="center"/>
    </xf>
    <xf numFmtId="0" fontId="14" fillId="0" borderId="7" xfId="30" applyNumberFormat="1" applyFont="1" applyBorder="1" applyProtection="1">
      <alignment/>
      <protection locked="0"/>
    </xf>
    <xf numFmtId="0" fontId="14" fillId="0" borderId="10" xfId="30" applyNumberFormat="1" applyFont="1" applyBorder="1" applyProtection="1">
      <alignment/>
      <protection locked="0"/>
    </xf>
    <xf numFmtId="173" fontId="13" fillId="0" borderId="7" xfId="30" applyNumberFormat="1" applyFont="1" applyBorder="1">
      <alignment/>
    </xf>
    <xf numFmtId="0" fontId="13" fillId="0" borderId="11" xfId="30" applyNumberFormat="1" applyFont="1" applyBorder="1" applyProtection="1">
      <alignment/>
      <protection locked="0"/>
    </xf>
    <xf numFmtId="0" fontId="13" fillId="0" borderId="2" xfId="30" applyNumberFormat="1" applyFont="1" applyBorder="1" applyAlignment="1" applyProtection="1">
      <alignment horizontal="center"/>
      <protection locked="0"/>
    </xf>
    <xf numFmtId="0" fontId="13" fillId="0" borderId="0" xfId="30" applyNumberFormat="1" applyFont="1" applyBorder="1" applyAlignment="1" applyProtection="1">
      <alignment horizontal="center"/>
      <protection locked="0"/>
    </xf>
    <xf numFmtId="0" fontId="13" fillId="0" borderId="0" xfId="30" applyFont="1" applyBorder="1" applyAlignment="1">
      <alignment horizontal="center"/>
    </xf>
    <xf numFmtId="14" fontId="13" fillId="0" borderId="0" xfId="30" applyNumberFormat="1" applyFont="1" applyBorder="1" applyAlignment="1">
      <alignment horizontal="left" vertical="center"/>
    </xf>
    <xf numFmtId="173" fontId="13" fillId="0" borderId="0" xfId="30" applyNumberFormat="1" applyFont="1" applyBorder="1">
      <alignment/>
    </xf>
    <xf numFmtId="0" fontId="13" fillId="0" borderId="6" xfId="30" applyNumberFormat="1" applyFont="1" applyBorder="1" applyProtection="1">
      <alignment/>
      <protection locked="0"/>
    </xf>
    <xf numFmtId="0" fontId="13" fillId="0" borderId="7" xfId="30" applyNumberFormat="1" applyFont="1" applyBorder="1" applyProtection="1">
      <alignment/>
      <protection locked="0"/>
    </xf>
    <xf numFmtId="173" fontId="13" fillId="0" borderId="0" xfId="39" applyNumberFormat="1" applyFont="1" applyAlignment="1">
      <alignment/>
    </xf>
    <xf numFmtId="0" fontId="13" fillId="0" borderId="3" xfId="26" applyFont="1" applyFill="1" applyBorder="1">
      <alignment/>
      <protection locked="0"/>
    </xf>
    <xf numFmtId="1" fontId="13" fillId="0" borderId="11" xfId="39" applyNumberFormat="1" applyFont="1" applyBorder="1" applyAlignment="1">
      <alignment horizontal="center"/>
    </xf>
    <xf numFmtId="0" fontId="38" fillId="0" borderId="0" xfId="30" applyFont="1" applyAlignment="1">
      <alignment horizontal="center"/>
    </xf>
    <xf numFmtId="0" fontId="39" fillId="0" borderId="0" xfId="30" applyFont="1" applyAlignment="1">
      <alignment horizontal="center"/>
    </xf>
    <xf numFmtId="9" fontId="13" fillId="0" borderId="0" xfId="39" applyFont="1" applyAlignment="1">
      <alignment/>
    </xf>
    <xf numFmtId="0" fontId="13" fillId="0" borderId="0" xfId="16" applyFont="1" applyBorder="1" applyAlignment="1">
      <alignment horizontal="center"/>
      <protection locked="0"/>
    </xf>
    <xf numFmtId="0" fontId="14" fillId="0" borderId="6" xfId="26" applyFont="1" applyFill="1" applyBorder="1" applyAlignment="1" applyProtection="1">
      <alignment horizontal="center" vertical="top"/>
      <protection locked="0"/>
    </xf>
    <xf numFmtId="0" fontId="13" fillId="0" borderId="0" xfId="30" applyFont="1" applyFill="1" applyBorder="1">
      <alignment/>
    </xf>
    <xf numFmtId="0" fontId="13" fillId="0" borderId="8" xfId="32" applyFont="1" applyBorder="1">
      <alignment/>
    </xf>
    <xf numFmtId="0" fontId="13" fillId="0" borderId="10" xfId="32" applyFont="1" applyBorder="1">
      <alignment/>
    </xf>
    <xf numFmtId="0" fontId="13" fillId="0" borderId="0" xfId="32" applyFont="1">
      <alignment/>
    </xf>
    <xf numFmtId="0" fontId="13" fillId="0" borderId="0" xfId="32" applyFont="1" applyBorder="1">
      <alignment/>
    </xf>
    <xf numFmtId="0" fontId="13" fillId="0" borderId="11" xfId="32" applyFont="1" applyBorder="1">
      <alignment/>
    </xf>
    <xf numFmtId="0" fontId="13" fillId="0" borderId="3" xfId="32" applyFont="1" applyBorder="1">
      <alignment/>
    </xf>
    <xf numFmtId="0" fontId="13" fillId="0" borderId="2" xfId="32" applyFont="1" applyBorder="1">
      <alignment/>
    </xf>
    <xf numFmtId="0" fontId="13" fillId="0" borderId="7" xfId="32" applyNumberFormat="1" applyFont="1" applyBorder="1" applyProtection="1">
      <alignment/>
      <protection locked="0"/>
    </xf>
    <xf numFmtId="0" fontId="12" fillId="0" borderId="1" xfId="32" applyFont="1" applyBorder="1" applyAlignment="1">
      <alignment vertical="top"/>
    </xf>
    <xf numFmtId="0" fontId="13" fillId="0" borderId="2" xfId="32" applyFont="1" applyBorder="1" applyAlignment="1">
      <alignment vertical="top"/>
    </xf>
    <xf numFmtId="0" fontId="13" fillId="0" borderId="1" xfId="32" applyFont="1" applyBorder="1">
      <alignment/>
    </xf>
    <xf numFmtId="0" fontId="13" fillId="0" borderId="3" xfId="32" applyNumberFormat="1" applyFont="1" applyBorder="1" applyProtection="1">
      <alignment/>
      <protection locked="0"/>
    </xf>
    <xf numFmtId="0" fontId="13" fillId="0" borderId="4" xfId="32" applyFont="1" applyBorder="1" applyAlignment="1">
      <alignment horizontal="center"/>
    </xf>
    <xf numFmtId="0" fontId="13" fillId="0" borderId="5" xfId="32" applyFont="1" applyBorder="1" applyAlignment="1">
      <alignment horizontal="center"/>
    </xf>
    <xf numFmtId="0" fontId="13" fillId="0" borderId="9" xfId="32" applyFont="1" applyBorder="1" applyAlignment="1">
      <alignment horizontal="center"/>
    </xf>
    <xf numFmtId="0" fontId="13" fillId="0" borderId="0" xfId="32" applyNumberFormat="1" applyFont="1" applyBorder="1" applyProtection="1">
      <alignment/>
      <protection locked="0"/>
    </xf>
    <xf numFmtId="0" fontId="13" fillId="0" borderId="6" xfId="32" applyNumberFormat="1" applyFont="1" applyBorder="1" applyProtection="1">
      <alignment/>
      <protection locked="0"/>
    </xf>
    <xf numFmtId="0" fontId="13" fillId="0" borderId="6" xfId="32" applyFont="1" applyBorder="1">
      <alignment/>
    </xf>
    <xf numFmtId="0" fontId="13" fillId="0" borderId="3" xfId="32" applyNumberFormat="1" applyFont="1" applyBorder="1" applyAlignment="1" applyProtection="1">
      <alignment horizontal="center"/>
      <protection locked="0"/>
    </xf>
    <xf numFmtId="0" fontId="13" fillId="0" borderId="6" xfId="32" applyFont="1" applyBorder="1" applyAlignment="1">
      <alignment horizontal="center"/>
    </xf>
    <xf numFmtId="0" fontId="13" fillId="0" borderId="0" xfId="32" applyFont="1" applyBorder="1" applyAlignment="1">
      <alignment horizontal="center"/>
    </xf>
    <xf numFmtId="0" fontId="13" fillId="0" borderId="11" xfId="32" applyFont="1" applyBorder="1" applyAlignment="1">
      <alignment horizontal="center"/>
    </xf>
    <xf numFmtId="173" fontId="13" fillId="0" borderId="7" xfId="32" applyNumberFormat="1" applyFont="1" applyBorder="1">
      <alignment/>
    </xf>
    <xf numFmtId="173" fontId="13" fillId="0" borderId="8" xfId="32" applyNumberFormat="1" applyFont="1" applyBorder="1">
      <alignment/>
    </xf>
    <xf numFmtId="173" fontId="13" fillId="0" borderId="10" xfId="32" applyNumberFormat="1" applyFont="1" applyBorder="1">
      <alignment/>
    </xf>
    <xf numFmtId="0" fontId="13" fillId="0" borderId="1" xfId="32" applyFont="1" applyBorder="1" applyAlignment="1">
      <alignment horizontal="center"/>
    </xf>
    <xf numFmtId="0" fontId="13" fillId="0" borderId="3" xfId="32" applyFont="1" applyBorder="1" applyAlignment="1">
      <alignment horizontal="center"/>
    </xf>
    <xf numFmtId="0" fontId="13" fillId="0" borderId="2" xfId="32" applyFont="1" applyBorder="1" applyAlignment="1">
      <alignment horizontal="center"/>
    </xf>
    <xf numFmtId="173" fontId="13" fillId="0" borderId="6" xfId="32" applyNumberFormat="1" applyFont="1" applyBorder="1">
      <alignment/>
    </xf>
    <xf numFmtId="173" fontId="13" fillId="0" borderId="0" xfId="32" applyNumberFormat="1" applyFont="1" applyBorder="1">
      <alignment/>
    </xf>
    <xf numFmtId="173" fontId="13" fillId="0" borderId="11" xfId="32" applyNumberFormat="1" applyFont="1" applyBorder="1">
      <alignment/>
    </xf>
    <xf numFmtId="0" fontId="13" fillId="0" borderId="6" xfId="32" applyNumberFormat="1" applyFont="1" applyBorder="1" applyProtection="1" quotePrefix="1">
      <alignment/>
      <protection locked="0"/>
    </xf>
    <xf numFmtId="0" fontId="13" fillId="0" borderId="7" xfId="32" applyNumberFormat="1" applyFont="1" applyBorder="1" applyProtection="1" quotePrefix="1">
      <alignment/>
      <protection locked="0"/>
    </xf>
    <xf numFmtId="0" fontId="13" fillId="0" borderId="8" xfId="32" applyNumberFormat="1" applyFont="1" applyBorder="1" applyProtection="1">
      <alignment/>
      <protection locked="0"/>
    </xf>
    <xf numFmtId="173" fontId="13" fillId="0" borderId="0" xfId="32" applyNumberFormat="1" applyFont="1">
      <alignment/>
    </xf>
    <xf numFmtId="0" fontId="12" fillId="0" borderId="7" xfId="34" applyNumberFormat="1" applyFont="1" applyBorder="1" applyProtection="1">
      <alignment/>
      <protection locked="0"/>
    </xf>
    <xf numFmtId="0" fontId="12" fillId="0" borderId="8" xfId="34" applyNumberFormat="1" applyFont="1" applyBorder="1" applyProtection="1">
      <alignment/>
      <protection locked="0"/>
    </xf>
    <xf numFmtId="0" fontId="13" fillId="0" borderId="8" xfId="34" applyFont="1" applyBorder="1">
      <alignment/>
    </xf>
    <xf numFmtId="0" fontId="13" fillId="0" borderId="10" xfId="34" applyFont="1" applyBorder="1">
      <alignment/>
    </xf>
    <xf numFmtId="0" fontId="13" fillId="0" borderId="0" xfId="34" applyFont="1">
      <alignment/>
    </xf>
    <xf numFmtId="0" fontId="12" fillId="0" borderId="6" xfId="34" applyNumberFormat="1" applyFont="1" applyBorder="1" applyProtection="1">
      <alignment/>
      <protection locked="0"/>
    </xf>
    <xf numFmtId="0" fontId="12" fillId="0" borderId="0" xfId="34" applyNumberFormat="1" applyFont="1" applyBorder="1" applyProtection="1">
      <alignment/>
      <protection locked="0"/>
    </xf>
    <xf numFmtId="0" fontId="13" fillId="0" borderId="0" xfId="34" applyFont="1" applyBorder="1">
      <alignment/>
    </xf>
    <xf numFmtId="0" fontId="13" fillId="0" borderId="11" xfId="34" applyFont="1" applyBorder="1">
      <alignment/>
    </xf>
    <xf numFmtId="0" fontId="20" fillId="0" borderId="1" xfId="34" applyFont="1" applyBorder="1">
      <alignment/>
    </xf>
    <xf numFmtId="0" fontId="20" fillId="0" borderId="3" xfId="34" applyFont="1" applyBorder="1">
      <alignment/>
    </xf>
    <xf numFmtId="0" fontId="13" fillId="0" borderId="7" xfId="34" applyFont="1" applyBorder="1">
      <alignment/>
    </xf>
    <xf numFmtId="0" fontId="13" fillId="0" borderId="10" xfId="34" applyNumberFormat="1" applyFont="1" applyBorder="1" applyProtection="1">
      <alignment/>
      <protection locked="0"/>
    </xf>
    <xf numFmtId="0" fontId="12" fillId="0" borderId="1" xfId="34" applyFont="1" applyBorder="1" applyAlignment="1">
      <alignment vertical="top"/>
    </xf>
    <xf numFmtId="0" fontId="13" fillId="0" borderId="2" xfId="34" applyFont="1" applyBorder="1" applyAlignment="1">
      <alignment vertical="top"/>
    </xf>
    <xf numFmtId="0" fontId="13" fillId="0" borderId="4" xfId="34" applyFont="1" applyBorder="1">
      <alignment/>
    </xf>
    <xf numFmtId="0" fontId="13" fillId="0" borderId="9" xfId="34" applyNumberFormat="1" applyFont="1" applyBorder="1" applyProtection="1">
      <alignment/>
      <protection locked="0"/>
    </xf>
    <xf numFmtId="0" fontId="13" fillId="0" borderId="4" xfId="34" applyFont="1" applyBorder="1" applyAlignment="1">
      <alignment horizontal="center"/>
    </xf>
    <xf numFmtId="0" fontId="13" fillId="0" borderId="5" xfId="34" applyFont="1" applyBorder="1" applyAlignment="1">
      <alignment horizontal="center"/>
    </xf>
    <xf numFmtId="0" fontId="13" fillId="0" borderId="9" xfId="34" applyFont="1" applyBorder="1" applyAlignment="1">
      <alignment horizontal="center"/>
    </xf>
    <xf numFmtId="0" fontId="13" fillId="0" borderId="0" xfId="34" applyNumberFormat="1" applyFont="1" applyBorder="1" applyProtection="1">
      <alignment/>
      <protection locked="0"/>
    </xf>
    <xf numFmtId="0" fontId="13" fillId="0" borderId="6" xfId="34" applyNumberFormat="1" applyFont="1" applyBorder="1" applyProtection="1">
      <alignment/>
      <protection locked="0"/>
    </xf>
    <xf numFmtId="0" fontId="13" fillId="0" borderId="11" xfId="34" applyNumberFormat="1" applyFont="1" applyBorder="1" applyProtection="1">
      <alignment/>
      <protection locked="0"/>
    </xf>
    <xf numFmtId="0" fontId="13" fillId="0" borderId="6" xfId="34" applyFont="1" applyBorder="1">
      <alignment/>
    </xf>
    <xf numFmtId="0" fontId="13" fillId="0" borderId="1" xfId="34" applyFont="1" applyBorder="1">
      <alignment/>
    </xf>
    <xf numFmtId="0" fontId="13" fillId="0" borderId="2" xfId="34" applyNumberFormat="1" applyFont="1" applyBorder="1" applyAlignment="1" applyProtection="1">
      <alignment horizontal="center"/>
      <protection locked="0"/>
    </xf>
    <xf numFmtId="0" fontId="13" fillId="0" borderId="3" xfId="34" applyFont="1" applyBorder="1" applyAlignment="1">
      <alignment horizontal="center"/>
    </xf>
    <xf numFmtId="0" fontId="13" fillId="0" borderId="2" xfId="34" applyFont="1" applyBorder="1" applyAlignment="1">
      <alignment horizontal="center"/>
    </xf>
    <xf numFmtId="173" fontId="13" fillId="0" borderId="0" xfId="34" applyNumberFormat="1" applyFont="1" applyBorder="1">
      <alignment/>
    </xf>
    <xf numFmtId="173" fontId="13" fillId="0" borderId="11" xfId="34" applyNumberFormat="1" applyFont="1" applyBorder="1">
      <alignment/>
    </xf>
    <xf numFmtId="0" fontId="13" fillId="0" borderId="6" xfId="34" applyNumberFormat="1" applyFont="1" applyBorder="1" applyProtection="1" quotePrefix="1">
      <alignment/>
      <protection locked="0"/>
    </xf>
    <xf numFmtId="173" fontId="13" fillId="0" borderId="7" xfId="34" applyNumberFormat="1" applyFont="1" applyBorder="1">
      <alignment/>
    </xf>
    <xf numFmtId="173" fontId="13" fillId="0" borderId="8" xfId="34" applyNumberFormat="1" applyFont="1" applyBorder="1">
      <alignment/>
    </xf>
    <xf numFmtId="173" fontId="13" fillId="0" borderId="10" xfId="34" applyNumberFormat="1" applyFont="1" applyBorder="1">
      <alignment/>
    </xf>
    <xf numFmtId="0" fontId="13" fillId="0" borderId="3" xfId="34" applyNumberFormat="1" applyFont="1" applyBorder="1" applyAlignment="1" applyProtection="1">
      <alignment horizontal="center"/>
      <protection locked="0"/>
    </xf>
    <xf numFmtId="0" fontId="13" fillId="0" borderId="1" xfId="34" applyFont="1" applyBorder="1" applyAlignment="1">
      <alignment horizontal="center"/>
    </xf>
    <xf numFmtId="0" fontId="13" fillId="0" borderId="0" xfId="34" applyNumberFormat="1" applyFont="1" applyBorder="1" applyAlignment="1" applyProtection="1">
      <alignment horizontal="center"/>
      <protection locked="0"/>
    </xf>
    <xf numFmtId="0" fontId="13" fillId="0" borderId="0" xfId="34" applyFont="1" applyBorder="1" applyAlignment="1">
      <alignment horizontal="center"/>
    </xf>
    <xf numFmtId="0" fontId="18" fillId="0" borderId="0" xfId="27" applyFont="1">
      <alignment/>
      <protection/>
    </xf>
    <xf numFmtId="0" fontId="12" fillId="0" borderId="6" xfId="36" applyNumberFormat="1" applyFont="1" applyBorder="1" applyProtection="1">
      <alignment/>
      <protection locked="0"/>
    </xf>
    <xf numFmtId="0" fontId="13" fillId="0" borderId="0" xfId="36" applyFont="1" applyBorder="1">
      <alignment/>
    </xf>
    <xf numFmtId="0" fontId="18" fillId="0" borderId="0" xfId="27" applyFont="1" applyBorder="1">
      <alignment/>
      <protection/>
    </xf>
    <xf numFmtId="0" fontId="20" fillId="0" borderId="1" xfId="36" applyFont="1" applyBorder="1">
      <alignment/>
    </xf>
    <xf numFmtId="0" fontId="13" fillId="0" borderId="3" xfId="36" applyFont="1" applyBorder="1">
      <alignment/>
    </xf>
    <xf numFmtId="0" fontId="13" fillId="0" borderId="0" xfId="26" applyFont="1" applyBorder="1" applyAlignment="1">
      <alignment horizontal="right"/>
      <protection locked="0"/>
    </xf>
    <xf numFmtId="0" fontId="12" fillId="0" borderId="7" xfId="42" applyFont="1" applyBorder="1" applyAlignment="1">
      <alignment/>
    </xf>
    <xf numFmtId="0" fontId="13" fillId="0" borderId="4" xfId="36" applyFont="1" applyBorder="1">
      <alignment/>
    </xf>
    <xf numFmtId="0" fontId="13" fillId="0" borderId="9" xfId="36" applyNumberFormat="1" applyFont="1" applyBorder="1" applyProtection="1">
      <alignment/>
      <protection locked="0"/>
    </xf>
    <xf numFmtId="0" fontId="14" fillId="0" borderId="6" xfId="36" applyNumberFormat="1" applyFont="1" applyBorder="1" applyProtection="1" quotePrefix="1">
      <alignment/>
      <protection locked="0"/>
    </xf>
    <xf numFmtId="0" fontId="14" fillId="0" borderId="10" xfId="36" applyNumberFormat="1" applyFont="1" applyBorder="1" applyProtection="1">
      <alignment/>
      <protection locked="0"/>
    </xf>
    <xf numFmtId="0" fontId="13" fillId="0" borderId="0" xfId="27" applyFont="1" applyBorder="1">
      <alignment/>
      <protection/>
    </xf>
    <xf numFmtId="0" fontId="13" fillId="0" borderId="6" xfId="36" applyFont="1" applyBorder="1" applyAlignment="1">
      <alignment horizontal="right"/>
    </xf>
    <xf numFmtId="0" fontId="13" fillId="0" borderId="11" xfId="36" applyNumberFormat="1" applyFont="1" applyBorder="1" applyProtection="1">
      <alignment/>
      <protection locked="0"/>
    </xf>
    <xf numFmtId="173" fontId="13" fillId="0" borderId="0" xfId="39" applyNumberFormat="1" applyFont="1" applyFill="1" applyBorder="1" applyAlignment="1" applyProtection="1">
      <alignment horizontal="center"/>
      <protection locked="0"/>
    </xf>
    <xf numFmtId="173" fontId="13" fillId="0" borderId="0" xfId="39" applyNumberFormat="1" applyFont="1" applyFill="1" applyBorder="1" applyAlignment="1">
      <alignment horizontal="center"/>
    </xf>
    <xf numFmtId="173" fontId="13" fillId="0" borderId="11" xfId="39" applyNumberFormat="1" applyFont="1" applyFill="1" applyBorder="1" applyAlignment="1">
      <alignment horizontal="center"/>
    </xf>
    <xf numFmtId="0" fontId="18" fillId="0" borderId="0" xfId="27" applyFont="1" applyFill="1">
      <alignment/>
      <protection/>
    </xf>
    <xf numFmtId="0" fontId="13" fillId="0" borderId="0" xfId="36" applyFont="1" applyFill="1" applyBorder="1">
      <alignment/>
    </xf>
    <xf numFmtId="0" fontId="13" fillId="0" borderId="0" xfId="36" applyNumberFormat="1" applyFont="1" applyBorder="1" applyProtection="1">
      <alignment/>
      <protection locked="0"/>
    </xf>
    <xf numFmtId="0" fontId="18" fillId="0" borderId="0" xfId="27" applyFont="1" applyFill="1" applyBorder="1">
      <alignment/>
      <protection/>
    </xf>
    <xf numFmtId="0" fontId="13" fillId="0" borderId="6" xfId="36" applyFont="1" applyBorder="1">
      <alignment/>
    </xf>
    <xf numFmtId="0" fontId="13" fillId="0" borderId="16" xfId="26" applyFont="1" applyBorder="1">
      <alignment/>
      <protection locked="0"/>
    </xf>
    <xf numFmtId="0" fontId="13" fillId="0" borderId="17" xfId="36" applyNumberFormat="1" applyFont="1" applyFill="1" applyBorder="1" applyAlignment="1" applyProtection="1">
      <alignment horizontal="center"/>
      <protection locked="0"/>
    </xf>
    <xf numFmtId="0" fontId="13" fillId="0" borderId="18" xfId="36" applyFont="1" applyFill="1" applyBorder="1" applyAlignment="1" applyProtection="1">
      <alignment horizontal="center"/>
      <protection locked="0"/>
    </xf>
    <xf numFmtId="0" fontId="13" fillId="0" borderId="18" xfId="36" applyFont="1" applyFill="1" applyBorder="1" applyAlignment="1">
      <alignment horizontal="center"/>
    </xf>
    <xf numFmtId="0" fontId="13" fillId="0" borderId="17" xfId="36" applyFont="1" applyFill="1" applyBorder="1" applyAlignment="1">
      <alignment horizontal="center"/>
    </xf>
    <xf numFmtId="3" fontId="13" fillId="0" borderId="0" xfId="19" applyNumberFormat="1" applyFont="1" applyFill="1" applyBorder="1" applyAlignment="1">
      <alignment/>
    </xf>
    <xf numFmtId="0" fontId="13" fillId="0" borderId="6" xfId="36" applyNumberFormat="1" applyFont="1" applyBorder="1" applyAlignment="1" applyProtection="1">
      <alignment horizontal="right"/>
      <protection locked="0"/>
    </xf>
    <xf numFmtId="173" fontId="13" fillId="0" borderId="0" xfId="26" applyNumberFormat="1" applyFont="1" applyFill="1" applyBorder="1">
      <alignment/>
      <protection locked="0"/>
    </xf>
    <xf numFmtId="173" fontId="13" fillId="0" borderId="11" xfId="26" applyNumberFormat="1" applyFont="1" applyFill="1" applyBorder="1">
      <alignment/>
      <protection locked="0"/>
    </xf>
    <xf numFmtId="173" fontId="13" fillId="0" borderId="0" xfId="39" applyNumberFormat="1" applyFont="1" applyFill="1" applyBorder="1" applyAlignment="1">
      <alignment horizontal="center"/>
    </xf>
    <xf numFmtId="173" fontId="13" fillId="0" borderId="11" xfId="39" applyNumberFormat="1" applyFont="1" applyFill="1" applyBorder="1" applyAlignment="1">
      <alignment horizontal="center"/>
    </xf>
    <xf numFmtId="0" fontId="13" fillId="0" borderId="11" xfId="36" applyNumberFormat="1" applyFont="1" applyBorder="1" applyAlignment="1" applyProtection="1">
      <alignment horizontal="left"/>
      <protection locked="0"/>
    </xf>
    <xf numFmtId="173" fontId="13" fillId="0" borderId="8" xfId="26" applyNumberFormat="1" applyFont="1" applyFill="1" applyBorder="1">
      <alignment/>
      <protection locked="0"/>
    </xf>
    <xf numFmtId="173" fontId="13" fillId="0" borderId="10" xfId="26" applyNumberFormat="1" applyFont="1" applyFill="1" applyBorder="1">
      <alignment/>
      <protection locked="0"/>
    </xf>
    <xf numFmtId="0" fontId="13" fillId="0" borderId="2" xfId="36" applyNumberFormat="1" applyFont="1" applyFill="1" applyBorder="1" applyAlignment="1" applyProtection="1">
      <alignment horizontal="center"/>
      <protection locked="0"/>
    </xf>
    <xf numFmtId="0" fontId="13" fillId="0" borderId="7" xfId="36" applyFont="1" applyBorder="1" quotePrefix="1">
      <alignment/>
    </xf>
    <xf numFmtId="0" fontId="13" fillId="0" borderId="10" xfId="36" applyNumberFormat="1" applyFont="1" applyBorder="1" applyProtection="1">
      <alignment/>
      <protection locked="0"/>
    </xf>
    <xf numFmtId="0" fontId="13" fillId="0" borderId="1" xfId="36" applyFont="1" applyBorder="1">
      <alignment/>
    </xf>
    <xf numFmtId="0" fontId="14" fillId="0" borderId="7" xfId="36" applyFont="1" applyBorder="1" quotePrefix="1">
      <alignment/>
    </xf>
    <xf numFmtId="0" fontId="13" fillId="0" borderId="16" xfId="36" applyFont="1" applyBorder="1">
      <alignment/>
    </xf>
    <xf numFmtId="1" fontId="13" fillId="0" borderId="18" xfId="39" applyNumberFormat="1" applyFont="1" applyFill="1" applyBorder="1" applyAlignment="1">
      <alignment horizontal="center"/>
    </xf>
    <xf numFmtId="0" fontId="13" fillId="0" borderId="17" xfId="26" applyFont="1" applyFill="1" applyBorder="1" applyAlignment="1">
      <alignment horizontal="center"/>
      <protection locked="0"/>
    </xf>
    <xf numFmtId="0" fontId="13" fillId="0" borderId="0" xfId="36" applyNumberFormat="1" applyFont="1" applyFill="1" applyBorder="1" applyAlignment="1" applyProtection="1">
      <alignment horizontal="center"/>
      <protection locked="0"/>
    </xf>
    <xf numFmtId="1" fontId="13" fillId="0" borderId="0" xfId="39" applyNumberFormat="1" applyFont="1" applyFill="1" applyBorder="1" applyAlignment="1">
      <alignment horizontal="center"/>
    </xf>
    <xf numFmtId="0" fontId="13" fillId="0" borderId="0" xfId="26" applyFont="1" applyFill="1" applyBorder="1" applyAlignment="1">
      <alignment horizontal="center"/>
      <protection locked="0"/>
    </xf>
    <xf numFmtId="0" fontId="13" fillId="0" borderId="0" xfId="27" applyFont="1">
      <alignment/>
      <protection/>
    </xf>
    <xf numFmtId="173" fontId="18" fillId="0" borderId="0" xfId="27" applyNumberFormat="1" applyFont="1">
      <alignment/>
      <protection/>
    </xf>
    <xf numFmtId="0" fontId="18" fillId="0" borderId="0" xfId="27" applyFont="1" applyAlignment="1">
      <alignment horizontal="right"/>
      <protection/>
    </xf>
    <xf numFmtId="0" fontId="49" fillId="0" borderId="0" xfId="27" applyFont="1" applyBorder="1">
      <alignment/>
      <protection/>
    </xf>
    <xf numFmtId="0" fontId="32" fillId="0" borderId="0" xfId="27" applyFont="1" applyBorder="1">
      <alignment/>
      <protection/>
    </xf>
    <xf numFmtId="0" fontId="33" fillId="0" borderId="0" xfId="36" applyNumberFormat="1" applyFont="1" applyBorder="1" applyAlignment="1" applyProtection="1" quotePrefix="1">
      <alignment horizontal="right"/>
      <protection locked="0"/>
    </xf>
    <xf numFmtId="0" fontId="33" fillId="0" borderId="0" xfId="36" applyNumberFormat="1" applyFont="1" applyBorder="1" applyProtection="1">
      <alignment/>
      <protection locked="0"/>
    </xf>
    <xf numFmtId="0" fontId="32" fillId="0" borderId="0" xfId="36" applyFont="1" applyBorder="1" applyAlignment="1">
      <alignment horizontal="right"/>
    </xf>
    <xf numFmtId="0" fontId="32" fillId="0" borderId="0" xfId="36" applyNumberFormat="1" applyFont="1" applyBorder="1" applyProtection="1">
      <alignment/>
      <protection locked="0"/>
    </xf>
    <xf numFmtId="0" fontId="49" fillId="0" borderId="0" xfId="27" applyFont="1" applyFill="1" applyBorder="1">
      <alignment/>
      <protection/>
    </xf>
    <xf numFmtId="0" fontId="35" fillId="0" borderId="0" xfId="27" applyFont="1" applyBorder="1">
      <alignment/>
      <protection/>
    </xf>
    <xf numFmtId="173" fontId="32" fillId="0" borderId="0" xfId="27" applyNumberFormat="1" applyFont="1" applyBorder="1">
      <alignment/>
      <protection/>
    </xf>
    <xf numFmtId="0" fontId="32" fillId="0" borderId="0" xfId="36" applyNumberFormat="1" applyFont="1" applyBorder="1" applyAlignment="1" applyProtection="1">
      <alignment horizontal="right"/>
      <protection locked="0"/>
    </xf>
    <xf numFmtId="0" fontId="34" fillId="0" borderId="0" xfId="0" applyFont="1" applyAlignment="1">
      <alignment/>
    </xf>
    <xf numFmtId="0" fontId="24" fillId="0" borderId="0" xfId="38" applyFont="1" applyBorder="1">
      <alignment/>
      <protection/>
    </xf>
    <xf numFmtId="0" fontId="0" fillId="0" borderId="0" xfId="0" applyFill="1" applyAlignment="1">
      <alignment/>
    </xf>
    <xf numFmtId="0" fontId="38" fillId="0" borderId="0" xfId="38" applyFont="1">
      <alignment/>
      <protection/>
    </xf>
    <xf numFmtId="0" fontId="24" fillId="0" borderId="0" xfId="38" applyFont="1">
      <alignment/>
      <protection/>
    </xf>
    <xf numFmtId="0" fontId="24" fillId="0" borderId="0" xfId="24" applyNumberFormat="1" applyFont="1" applyProtection="1">
      <alignment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37" applyFont="1" applyAlignment="1">
      <alignment horizontal="left"/>
      <protection/>
    </xf>
    <xf numFmtId="0" fontId="52" fillId="0" borderId="0" xfId="27" applyFont="1" applyAlignment="1">
      <alignment horizontal="left"/>
      <protection/>
    </xf>
    <xf numFmtId="0" fontId="2" fillId="0" borderId="0" xfId="0" applyFont="1" applyFill="1" applyAlignment="1">
      <alignment/>
    </xf>
    <xf numFmtId="0" fontId="24" fillId="0" borderId="0" xfId="31" applyFont="1" applyBorder="1">
      <alignment/>
    </xf>
    <xf numFmtId="0" fontId="24" fillId="0" borderId="0" xfId="33" applyFont="1" applyBorder="1">
      <alignment/>
    </xf>
    <xf numFmtId="0" fontId="24" fillId="0" borderId="0" xfId="35" applyFont="1" applyBorder="1">
      <alignment/>
    </xf>
    <xf numFmtId="0" fontId="24" fillId="0" borderId="0" xfId="28" applyFont="1" applyAlignment="1">
      <alignment horizontal="left"/>
    </xf>
    <xf numFmtId="0" fontId="53" fillId="0" borderId="0" xfId="0" applyFont="1" applyFill="1" applyAlignment="1">
      <alignment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3" fillId="0" borderId="0" xfId="29" applyNumberFormat="1" applyFont="1" applyBorder="1" applyAlignment="1" quotePrefix="1">
      <alignment horizontal="left"/>
    </xf>
    <xf numFmtId="14" fontId="13" fillId="0" borderId="0" xfId="29" applyNumberFormat="1" applyFont="1" applyBorder="1" applyAlignment="1">
      <alignment horizontal="left"/>
    </xf>
    <xf numFmtId="0" fontId="38" fillId="0" borderId="0" xfId="29" applyFont="1" applyAlignment="1">
      <alignment horizontal="center"/>
    </xf>
    <xf numFmtId="0" fontId="39" fillId="0" borderId="0" xfId="29" applyFont="1" applyAlignment="1">
      <alignment horizontal="center"/>
    </xf>
    <xf numFmtId="14" fontId="13" fillId="0" borderId="0" xfId="30" applyNumberFormat="1" applyFont="1" applyBorder="1" applyAlignment="1" quotePrefix="1">
      <alignment horizontal="left" vertical="center"/>
    </xf>
    <xf numFmtId="14" fontId="13" fillId="0" borderId="0" xfId="30" applyNumberFormat="1" applyFont="1" applyBorder="1" applyAlignment="1">
      <alignment horizontal="left" vertical="center"/>
    </xf>
    <xf numFmtId="0" fontId="50" fillId="0" borderId="0" xfId="30" applyFont="1" applyAlignment="1">
      <alignment horizontal="center"/>
    </xf>
    <xf numFmtId="0" fontId="51" fillId="0" borderId="0" xfId="30" applyFont="1" applyAlignment="1">
      <alignment horizontal="center"/>
    </xf>
    <xf numFmtId="14" fontId="13" fillId="0" borderId="0" xfId="32" applyNumberFormat="1" applyFont="1" applyAlignment="1" quotePrefix="1">
      <alignment horizontal="left"/>
    </xf>
    <xf numFmtId="14" fontId="13" fillId="0" borderId="0" xfId="32" applyNumberFormat="1" applyFont="1" applyAlignment="1">
      <alignment horizontal="left"/>
    </xf>
    <xf numFmtId="0" fontId="12" fillId="0" borderId="7" xfId="32" applyNumberFormat="1" applyFon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12" fillId="0" borderId="6" xfId="32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12" fillId="0" borderId="6" xfId="41" applyFont="1" applyBorder="1" applyAlignment="1">
      <alignment/>
      <protection locked="0"/>
    </xf>
    <xf numFmtId="0" fontId="20" fillId="0" borderId="1" xfId="32" applyFont="1" applyBorder="1" applyAlignment="1">
      <alignment/>
    </xf>
    <xf numFmtId="0" fontId="0" fillId="0" borderId="3" xfId="0" applyBorder="1" applyAlignment="1">
      <alignment/>
    </xf>
    <xf numFmtId="14" fontId="13" fillId="0" borderId="0" xfId="34" applyNumberFormat="1" applyFont="1" applyBorder="1" applyAlignment="1" quotePrefix="1">
      <alignment horizontal="left"/>
    </xf>
    <xf numFmtId="14" fontId="13" fillId="0" borderId="0" xfId="34" applyNumberFormat="1" applyFont="1" applyBorder="1" applyAlignment="1">
      <alignment horizontal="left"/>
    </xf>
    <xf numFmtId="14" fontId="13" fillId="0" borderId="0" xfId="27" applyNumberFormat="1" applyFont="1" applyBorder="1" applyAlignment="1" quotePrefix="1">
      <alignment horizontal="left"/>
      <protection/>
    </xf>
    <xf numFmtId="14" fontId="13" fillId="0" borderId="0" xfId="27" applyNumberFormat="1" applyFont="1" applyBorder="1" applyAlignment="1">
      <alignment horizontal="left"/>
      <protection/>
    </xf>
    <xf numFmtId="0" fontId="50" fillId="0" borderId="0" xfId="27" applyFont="1" applyAlignment="1">
      <alignment horizontal="center"/>
      <protection/>
    </xf>
  </cellXfs>
  <cellStyles count="29">
    <cellStyle name="Normal" xfId="0"/>
    <cellStyle name="Column Head" xfId="15"/>
    <cellStyle name="Column Head-underline" xfId="16"/>
    <cellStyle name="Comma" xfId="17"/>
    <cellStyle name="Comma [0]" xfId="18"/>
    <cellStyle name="Comma_PART62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29" xfId="29"/>
    <cellStyle name="Normal_PART37" xfId="30"/>
    <cellStyle name="Normal_PART4" xfId="31"/>
    <cellStyle name="Normal_PART46" xfId="32"/>
    <cellStyle name="Normal_PART5" xfId="33"/>
    <cellStyle name="Normal_PART54" xfId="34"/>
    <cellStyle name="Normal_PART6" xfId="35"/>
    <cellStyle name="Normal_PART62" xfId="36"/>
    <cellStyle name="Normal_S_ALUM00p" xfId="37"/>
    <cellStyle name="Normal_Sum15910" xfId="38"/>
    <cellStyle name="Percent" xfId="39"/>
    <cellStyle name="Percents" xfId="40"/>
    <cellStyle name="Titles" xfId="41"/>
    <cellStyle name="Underline cells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15"/>
          <c:w val="0.7522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'gradresp-charts'!$B$8:$H$8</c:f>
              <c:numCache>
                <c:ptCount val="7"/>
                <c:pt idx="0">
                  <c:v>76</c:v>
                </c:pt>
                <c:pt idx="1">
                  <c:v>40</c:v>
                </c:pt>
                <c:pt idx="2">
                  <c:v>46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175</c:v>
                </c:pt>
              </c:numCache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'gradresp-charts'!$B$9:$H$9</c:f>
              <c:numCache>
                <c:ptCount val="7"/>
                <c:pt idx="0">
                  <c:v>38</c:v>
                </c:pt>
                <c:pt idx="1">
                  <c:v>37</c:v>
                </c:pt>
                <c:pt idx="2">
                  <c:v>8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</c:numCache>
            </c:numRef>
          </c:val>
        </c:ser>
        <c:overlap val="100"/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13307"/>
        <c:crosses val="autoZero"/>
        <c:auto val="0"/>
        <c:lblOffset val="100"/>
        <c:noMultiLvlLbl val="0"/>
      </c:catAx>
      <c:valAx>
        <c:axId val="44413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751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Schools-Charts'!$C$28:$H$28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'Part 1 Schools-Charts'!$B$29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Schools-Charts'!$C$29:$H$29</c:f>
              <c:numCache>
                <c:ptCount val="6"/>
                <c:pt idx="0">
                  <c:v>0.3333333333333333</c:v>
                </c:pt>
                <c:pt idx="1">
                  <c:v>0.4583333333333333</c:v>
                </c:pt>
                <c:pt idx="2">
                  <c:v>0.5111111111111111</c:v>
                </c:pt>
                <c:pt idx="3">
                  <c:v>0.5</c:v>
                </c:pt>
                <c:pt idx="4">
                  <c:v>0.8181818181818182</c:v>
                </c:pt>
                <c:pt idx="5">
                  <c:v>0.4351464435146444</c:v>
                </c:pt>
              </c:numCache>
            </c:numRef>
          </c:val>
        </c:ser>
        <c:ser>
          <c:idx val="2"/>
          <c:order val="2"/>
          <c:tx>
            <c:strRef>
              <c:f>'Part 1 Schools-Charts'!$B$30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Schools-Charts'!$C$30:$H$30</c:f>
              <c:numCache>
                <c:ptCount val="6"/>
                <c:pt idx="0">
                  <c:v>0.29292929292929293</c:v>
                </c:pt>
                <c:pt idx="1">
                  <c:v>0.3194444444444444</c:v>
                </c:pt>
                <c:pt idx="2">
                  <c:v>0.24444444444444444</c:v>
                </c:pt>
                <c:pt idx="3">
                  <c:v>0.4166666666666667</c:v>
                </c:pt>
                <c:pt idx="4">
                  <c:v>0.09090909090909091</c:v>
                </c:pt>
                <c:pt idx="5">
                  <c:v>0.28870292887029286</c:v>
                </c:pt>
              </c:numCache>
            </c:numRef>
          </c:val>
        </c:ser>
        <c:ser>
          <c:idx val="3"/>
          <c:order val="3"/>
          <c:tx>
            <c:strRef>
              <c:f>'Part 1 Schools-Charts'!$B$31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Schools-Charts'!$C$31:$H$31</c:f>
              <c:numCache>
                <c:ptCount val="6"/>
                <c:pt idx="0">
                  <c:v>0.030303030303030304</c:v>
                </c:pt>
                <c:pt idx="1">
                  <c:v>0.013888888888888888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0.016736401673640166</c:v>
                </c:pt>
              </c:numCache>
            </c:numRef>
          </c:val>
        </c:ser>
        <c:ser>
          <c:idx val="4"/>
          <c:order val="4"/>
          <c:tx>
            <c:strRef>
              <c:f>'Part 1 Schools-Charts'!$B$32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Schools-Charts'!$C$32:$H$32</c:f>
              <c:numCache>
                <c:ptCount val="6"/>
                <c:pt idx="0">
                  <c:v>0.13131313131313133</c:v>
                </c:pt>
                <c:pt idx="1">
                  <c:v>0.08333333333333333</c:v>
                </c:pt>
                <c:pt idx="2">
                  <c:v>0.15555555555555556</c:v>
                </c:pt>
                <c:pt idx="3">
                  <c:v>0.08333333333333333</c:v>
                </c:pt>
                <c:pt idx="4">
                  <c:v>0.09090909090909091</c:v>
                </c:pt>
                <c:pt idx="5">
                  <c:v>0.11715481171548117</c:v>
                </c:pt>
              </c:numCache>
            </c:numRef>
          </c:val>
        </c:ser>
        <c:ser>
          <c:idx val="5"/>
          <c:order val="5"/>
          <c:tx>
            <c:strRef>
              <c:f>'Part 1 Schools-Charts'!$B$33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Schools-Charts'!$C$33:$H$33</c:f>
              <c:numCache>
                <c:ptCount val="6"/>
                <c:pt idx="0">
                  <c:v>0.21212121212121213</c:v>
                </c:pt>
                <c:pt idx="1">
                  <c:v>0.125</c:v>
                </c:pt>
                <c:pt idx="2">
                  <c:v>0.08888888888888889</c:v>
                </c:pt>
                <c:pt idx="3">
                  <c:v>0</c:v>
                </c:pt>
                <c:pt idx="4">
                  <c:v>0</c:v>
                </c:pt>
                <c:pt idx="5">
                  <c:v>0.14225941422594143</c:v>
                </c:pt>
              </c:numCache>
            </c:numRef>
          </c:val>
        </c:ser>
        <c:overlap val="100"/>
        <c:gapWidth val="100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037200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 Schools-Charts'!$B$45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Schools-Charts'!$C$45:$H$45</c:f>
              <c:numCache>
                <c:ptCount val="6"/>
                <c:pt idx="0">
                  <c:v>30452</c:v>
                </c:pt>
                <c:pt idx="1">
                  <c:v>33987</c:v>
                </c:pt>
                <c:pt idx="2">
                  <c:v>30117</c:v>
                </c:pt>
                <c:pt idx="3">
                  <c:v>44133</c:v>
                </c:pt>
                <c:pt idx="4">
                  <c:v>44667</c:v>
                </c:pt>
                <c:pt idx="5">
                  <c:v>32790</c:v>
                </c:pt>
              </c:numCache>
            </c:numRef>
          </c:val>
        </c:ser>
        <c:overlap val="100"/>
        <c:gapWidth val="80"/>
        <c:axId val="48906862"/>
        <c:axId val="37508575"/>
      </c:barChart>
      <c:catAx>
        <c:axId val="48906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8906862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Schools-Charts'!$C$48:$H$48</c:f>
              <c:numCache>
                <c:ptCount val="6"/>
                <c:pt idx="0">
                  <c:v>0.12244897959183673</c:v>
                </c:pt>
                <c:pt idx="1">
                  <c:v>0.08450704225352113</c:v>
                </c:pt>
                <c:pt idx="2">
                  <c:v>0.3181818181818182</c:v>
                </c:pt>
                <c:pt idx="3">
                  <c:v>0.08333333333333333</c:v>
                </c:pt>
                <c:pt idx="4">
                  <c:v>0.45454545454545453</c:v>
                </c:pt>
                <c:pt idx="5">
                  <c:v>0.16101694915254236</c:v>
                </c:pt>
              </c:numCache>
            </c:numRef>
          </c:val>
        </c:ser>
        <c:ser>
          <c:idx val="1"/>
          <c:order val="1"/>
          <c:tx>
            <c:strRef>
              <c:f>'Part 1 Schools-Charts'!$B$49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Schools-Charts'!$C$49:$H$49</c:f>
              <c:numCache>
                <c:ptCount val="6"/>
                <c:pt idx="0">
                  <c:v>0.24489795918367346</c:v>
                </c:pt>
                <c:pt idx="1">
                  <c:v>0.29577464788732394</c:v>
                </c:pt>
                <c:pt idx="2">
                  <c:v>0.36363636363636365</c:v>
                </c:pt>
                <c:pt idx="3">
                  <c:v>0.4166666666666667</c:v>
                </c:pt>
                <c:pt idx="4">
                  <c:v>0.2727272727272727</c:v>
                </c:pt>
                <c:pt idx="5">
                  <c:v>0.2923728813559322</c:v>
                </c:pt>
              </c:numCache>
            </c:numRef>
          </c:val>
        </c:ser>
        <c:ser>
          <c:idx val="2"/>
          <c:order val="2"/>
          <c:tx>
            <c:strRef>
              <c:f>'Part 1 Schools-Charts'!$B$50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Schools-Charts'!$C$50:$H$50</c:f>
              <c:numCache>
                <c:ptCount val="6"/>
                <c:pt idx="0">
                  <c:v>0.40816326530612246</c:v>
                </c:pt>
                <c:pt idx="1">
                  <c:v>0.4788732394366197</c:v>
                </c:pt>
                <c:pt idx="2">
                  <c:v>0.22727272727272727</c:v>
                </c:pt>
                <c:pt idx="3">
                  <c:v>0.4166666666666667</c:v>
                </c:pt>
                <c:pt idx="4">
                  <c:v>0.2727272727272727</c:v>
                </c:pt>
                <c:pt idx="5">
                  <c:v>0.3898305084745763</c:v>
                </c:pt>
              </c:numCache>
            </c:numRef>
          </c:val>
        </c:ser>
        <c:ser>
          <c:idx val="3"/>
          <c:order val="3"/>
          <c:tx>
            <c:strRef>
              <c:f>'Part 1 Schools-Charts'!$B$51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Schools-Charts'!$C$51:$H$51</c:f>
              <c:numCache>
                <c:ptCount val="6"/>
                <c:pt idx="0">
                  <c:v>0.09183673469387756</c:v>
                </c:pt>
                <c:pt idx="1">
                  <c:v>0.11267605633802817</c:v>
                </c:pt>
                <c:pt idx="2">
                  <c:v>0.06818181818181818</c:v>
                </c:pt>
                <c:pt idx="3">
                  <c:v>0.08333333333333333</c:v>
                </c:pt>
                <c:pt idx="4">
                  <c:v>0</c:v>
                </c:pt>
                <c:pt idx="5">
                  <c:v>0.08898305084745763</c:v>
                </c:pt>
              </c:numCache>
            </c:numRef>
          </c:val>
        </c:ser>
        <c:ser>
          <c:idx val="4"/>
          <c:order val="4"/>
          <c:tx>
            <c:strRef>
              <c:f>'Part 1 Schools-Charts'!$B$52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Schools-Charts'!$C$52:$H$52</c:f>
              <c:numCache>
                <c:ptCount val="6"/>
                <c:pt idx="0">
                  <c:v>0.061224489795918366</c:v>
                </c:pt>
                <c:pt idx="1">
                  <c:v>0.014084507042253521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0.029661016949152543</c:v>
                </c:pt>
              </c:numCache>
            </c:numRef>
          </c:val>
        </c:ser>
        <c:ser>
          <c:idx val="5"/>
          <c:order val="5"/>
          <c:tx>
            <c:strRef>
              <c:f>'Part 1 Schools-Charts'!$B$53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Schools-Charts'!$C$47:$H$47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Schools-Charts'!$C$53:$H$53</c:f>
              <c:numCache>
                <c:ptCount val="6"/>
                <c:pt idx="0">
                  <c:v>0.07142857142857142</c:v>
                </c:pt>
                <c:pt idx="1">
                  <c:v>0.014084507042253521</c:v>
                </c:pt>
                <c:pt idx="2">
                  <c:v>0.022727272727272728</c:v>
                </c:pt>
                <c:pt idx="3">
                  <c:v>0</c:v>
                </c:pt>
                <c:pt idx="4">
                  <c:v>0</c:v>
                </c:pt>
                <c:pt idx="5">
                  <c:v>0.038135593220338986</c:v>
                </c:pt>
              </c:numCache>
            </c:numRef>
          </c:val>
        </c:ser>
        <c:overlap val="100"/>
        <c:gapWidth val="100"/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28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2-Schools-charts'!$C$10:$I$10</c:f>
              <c:numCache>
                <c:ptCount val="7"/>
                <c:pt idx="0">
                  <c:v>0.14035087719298245</c:v>
                </c:pt>
                <c:pt idx="1">
                  <c:v>0.06756756756756757</c:v>
                </c:pt>
                <c:pt idx="2">
                  <c:v>0.20754716981132076</c:v>
                </c:pt>
                <c:pt idx="3">
                  <c:v>0.3076923076923077</c:v>
                </c:pt>
                <c:pt idx="4">
                  <c:v>0.09090909090909091</c:v>
                </c:pt>
                <c:pt idx="6">
                  <c:v>0.16344725111441308</c:v>
                </c:pt>
              </c:numCache>
            </c:numRef>
          </c:val>
        </c:ser>
        <c:ser>
          <c:idx val="1"/>
          <c:order val="1"/>
          <c:tx>
            <c:strRef>
              <c:f>'Part 2-Schools-charts'!$B$11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2-Schools-charts'!$C$11:$I$11</c:f>
              <c:numCache>
                <c:ptCount val="7"/>
                <c:pt idx="0">
                  <c:v>0.07017543859649122</c:v>
                </c:pt>
                <c:pt idx="1">
                  <c:v>0.08108108108108109</c:v>
                </c:pt>
                <c:pt idx="2">
                  <c:v>0.16981132075471697</c:v>
                </c:pt>
                <c:pt idx="3">
                  <c:v>0.15384615384615385</c:v>
                </c:pt>
                <c:pt idx="4">
                  <c:v>0</c:v>
                </c:pt>
                <c:pt idx="6">
                  <c:v>0.14413075780089152</c:v>
                </c:pt>
              </c:numCache>
            </c:numRef>
          </c:val>
        </c:ser>
        <c:ser>
          <c:idx val="2"/>
          <c:order val="2"/>
          <c:tx>
            <c:strRef>
              <c:f>'Part 2-Schools-charts'!$B$12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2-Schools-charts'!$C$12:$I$12</c:f>
              <c:numCache>
                <c:ptCount val="7"/>
                <c:pt idx="0">
                  <c:v>0.7894736842105263</c:v>
                </c:pt>
                <c:pt idx="1">
                  <c:v>0.8513513513513513</c:v>
                </c:pt>
                <c:pt idx="2">
                  <c:v>0.6226415094339622</c:v>
                </c:pt>
                <c:pt idx="3">
                  <c:v>0.5384615384615384</c:v>
                </c:pt>
                <c:pt idx="4">
                  <c:v>0.9090909090909091</c:v>
                </c:pt>
                <c:pt idx="6">
                  <c:v>0.6924219910846954</c:v>
                </c:pt>
              </c:numCache>
            </c:numRef>
          </c:val>
        </c:ser>
        <c:overlap val="100"/>
        <c:gapWidth val="100"/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43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2-Schools-charts'!$C$34:$I$34</c:f>
              <c:numCache>
                <c:ptCount val="7"/>
                <c:pt idx="0">
                  <c:v>0.14285714285714285</c:v>
                </c:pt>
                <c:pt idx="1">
                  <c:v>0.25</c:v>
                </c:pt>
                <c:pt idx="2">
                  <c:v>0.3684210526315789</c:v>
                </c:pt>
                <c:pt idx="3">
                  <c:v>0.5</c:v>
                </c:pt>
                <c:pt idx="4">
                  <c:v>0</c:v>
                </c:pt>
                <c:pt idx="6">
                  <c:v>0.24260355029585798</c:v>
                </c:pt>
              </c:numCache>
            </c:numRef>
          </c:val>
        </c:ser>
        <c:ser>
          <c:idx val="1"/>
          <c:order val="1"/>
          <c:tx>
            <c:strRef>
              <c:f>'Part 2-Schools-charts'!$B$35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2-Schools-charts'!$C$35:$I$35</c:f>
              <c:numCache>
                <c:ptCount val="7"/>
                <c:pt idx="0">
                  <c:v>0.19047619047619047</c:v>
                </c:pt>
                <c:pt idx="1">
                  <c:v>0.25</c:v>
                </c:pt>
                <c:pt idx="2">
                  <c:v>0.3157894736842105</c:v>
                </c:pt>
                <c:pt idx="3">
                  <c:v>0</c:v>
                </c:pt>
                <c:pt idx="4">
                  <c:v>0</c:v>
                </c:pt>
                <c:pt idx="6">
                  <c:v>0.39644970414201186</c:v>
                </c:pt>
              </c:numCache>
            </c:numRef>
          </c:val>
        </c:ser>
        <c:ser>
          <c:idx val="2"/>
          <c:order val="2"/>
          <c:tx>
            <c:strRef>
              <c:f>'Part 2-Schools-charts'!$B$36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2-Schools-charts'!$C$36:$I$36</c:f>
              <c:numCache>
                <c:ptCount val="7"/>
                <c:pt idx="0">
                  <c:v>0.47619047619047616</c:v>
                </c:pt>
                <c:pt idx="1">
                  <c:v>0.25</c:v>
                </c:pt>
                <c:pt idx="2">
                  <c:v>0.15789473684210525</c:v>
                </c:pt>
                <c:pt idx="3">
                  <c:v>0.5</c:v>
                </c:pt>
                <c:pt idx="4">
                  <c:v>1</c:v>
                </c:pt>
                <c:pt idx="6">
                  <c:v>0.3076923076923077</c:v>
                </c:pt>
              </c:numCache>
            </c:numRef>
          </c:val>
        </c:ser>
        <c:ser>
          <c:idx val="3"/>
          <c:order val="3"/>
          <c:tx>
            <c:strRef>
              <c:f>'Part 2-Schools-charts'!$B$37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2-Schools-charts'!$C$37:$I$37</c:f>
              <c:numCache>
                <c:ptCount val="7"/>
                <c:pt idx="0">
                  <c:v>0.09523809523809523</c:v>
                </c:pt>
                <c:pt idx="1">
                  <c:v>0.25</c:v>
                </c:pt>
                <c:pt idx="2">
                  <c:v>0.10526315789473684</c:v>
                </c:pt>
                <c:pt idx="3">
                  <c:v>0</c:v>
                </c:pt>
                <c:pt idx="4">
                  <c:v>0</c:v>
                </c:pt>
                <c:pt idx="6">
                  <c:v>0.029585798816568046</c:v>
                </c:pt>
              </c:numCache>
            </c:numRef>
          </c:val>
        </c:ser>
        <c:ser>
          <c:idx val="4"/>
          <c:order val="4"/>
          <c:tx>
            <c:strRef>
              <c:f>'Part 2-Schools-charts'!$B$38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2-Schools-charts'!$C$38:$I$38</c:f>
              <c:numCache>
                <c:ptCount val="7"/>
                <c:pt idx="0">
                  <c:v>0.09523809523809523</c:v>
                </c:pt>
                <c:pt idx="1">
                  <c:v>0</c:v>
                </c:pt>
                <c:pt idx="2">
                  <c:v>0.05263157894736842</c:v>
                </c:pt>
                <c:pt idx="3">
                  <c:v>0</c:v>
                </c:pt>
                <c:pt idx="4">
                  <c:v>0</c:v>
                </c:pt>
                <c:pt idx="6">
                  <c:v>0.011834319526627219</c:v>
                </c:pt>
              </c:numCache>
            </c:numRef>
          </c:val>
        </c:ser>
        <c:ser>
          <c:idx val="5"/>
          <c:order val="5"/>
          <c:tx>
            <c:strRef>
              <c:f>'Part 2-Schools-charts'!$B$39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2-Schools-charts'!$C$39:$I$39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0.011834319526627219</c:v>
                </c:pt>
              </c:numCache>
            </c:numRef>
          </c:val>
        </c:ser>
        <c:overlap val="100"/>
        <c:gapWidth val="100"/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0013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'Part3 - 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Charts'!$C$10:$H$10</c:f>
              <c:numCache>
                <c:ptCount val="6"/>
                <c:pt idx="0">
                  <c:v>0.22727272727272727</c:v>
                </c:pt>
                <c:pt idx="1">
                  <c:v>0.17333333333333334</c:v>
                </c:pt>
                <c:pt idx="2">
                  <c:v>0.32075471698113206</c:v>
                </c:pt>
                <c:pt idx="3">
                  <c:v>0.15384615384615385</c:v>
                </c:pt>
                <c:pt idx="4">
                  <c:v>0.2</c:v>
                </c:pt>
                <c:pt idx="5">
                  <c:v>0.2260536398467433</c:v>
                </c:pt>
              </c:numCache>
            </c:numRef>
          </c:val>
        </c:ser>
        <c:ser>
          <c:idx val="1"/>
          <c:order val="1"/>
          <c:tx>
            <c:strRef>
              <c:f>'Part3 - 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Charts'!$C$11:$H$11</c:f>
              <c:numCache>
                <c:ptCount val="6"/>
                <c:pt idx="0">
                  <c:v>0.5363636363636364</c:v>
                </c:pt>
                <c:pt idx="1">
                  <c:v>0.5466666666666666</c:v>
                </c:pt>
                <c:pt idx="2">
                  <c:v>0.39622641509433965</c:v>
                </c:pt>
                <c:pt idx="3">
                  <c:v>0.7692307692307693</c:v>
                </c:pt>
                <c:pt idx="4">
                  <c:v>0.7</c:v>
                </c:pt>
                <c:pt idx="5">
                  <c:v>0.5287356321839081</c:v>
                </c:pt>
              </c:numCache>
            </c:numRef>
          </c:val>
        </c:ser>
        <c:ser>
          <c:idx val="2"/>
          <c:order val="2"/>
          <c:tx>
            <c:strRef>
              <c:f>'Part3 - 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Charts'!$C$12:$H$12</c:f>
              <c:numCache>
                <c:ptCount val="6"/>
                <c:pt idx="0">
                  <c:v>0.17272727272727273</c:v>
                </c:pt>
                <c:pt idx="1">
                  <c:v>0.21333333333333335</c:v>
                </c:pt>
                <c:pt idx="2">
                  <c:v>0.1509433962264151</c:v>
                </c:pt>
                <c:pt idx="3">
                  <c:v>0.07692307692307693</c:v>
                </c:pt>
                <c:pt idx="4">
                  <c:v>0.1</c:v>
                </c:pt>
                <c:pt idx="5">
                  <c:v>0.1724137931034483</c:v>
                </c:pt>
              </c:numCache>
            </c:numRef>
          </c:val>
        </c:ser>
        <c:ser>
          <c:idx val="3"/>
          <c:order val="3"/>
          <c:tx>
            <c:strRef>
              <c:f>'Part3 - 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Charts'!$C$13:$H$13</c:f>
              <c:numCache>
                <c:ptCount val="6"/>
                <c:pt idx="0">
                  <c:v>0.03636363636363636</c:v>
                </c:pt>
                <c:pt idx="1">
                  <c:v>0.05333333333333334</c:v>
                </c:pt>
                <c:pt idx="2">
                  <c:v>0.11320754716981132</c:v>
                </c:pt>
                <c:pt idx="3">
                  <c:v>0</c:v>
                </c:pt>
                <c:pt idx="4">
                  <c:v>0</c:v>
                </c:pt>
                <c:pt idx="5">
                  <c:v>0.05363984674329502</c:v>
                </c:pt>
              </c:numCache>
            </c:numRef>
          </c:val>
        </c:ser>
        <c:ser>
          <c:idx val="4"/>
          <c:order val="4"/>
          <c:tx>
            <c:strRef>
              <c:f>'Part3 - 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Charts'!$C$14:$H$14</c:f>
              <c:numCache>
                <c:ptCount val="6"/>
                <c:pt idx="0">
                  <c:v>0.00909090909090909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0.0038314176245210726</c:v>
                </c:pt>
              </c:numCache>
            </c:numRef>
          </c:val>
        </c:ser>
        <c:ser>
          <c:idx val="5"/>
          <c:order val="5"/>
          <c:tx>
            <c:strRef>
              <c:f>'Part3 - 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Charts'!$C$6:$H$6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Charts'!$C$15:$H$15</c:f>
              <c:numCache>
                <c:ptCount val="6"/>
                <c:pt idx="0">
                  <c:v>0.01818181818181818</c:v>
                </c:pt>
                <c:pt idx="1">
                  <c:v>0.013333333333333334</c:v>
                </c:pt>
                <c:pt idx="2">
                  <c:v>0.018867924528301886</c:v>
                </c:pt>
                <c:pt idx="3">
                  <c:v>0</c:v>
                </c:pt>
                <c:pt idx="4">
                  <c:v>0</c:v>
                </c:pt>
                <c:pt idx="5">
                  <c:v>0.01532567049808429</c:v>
                </c:pt>
              </c:numCache>
            </c:numRef>
          </c:val>
        </c:ser>
        <c:overlap val="100"/>
        <c:gapWidth val="100"/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66695"/>
        <c:crosses val="autoZero"/>
        <c:auto val="1"/>
        <c:lblOffset val="100"/>
        <c:noMultiLvlLbl val="0"/>
      </c:cat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9925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'Part3 - 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Charts'!$C$30:$H$30</c:f>
              <c:numCache>
                <c:ptCount val="6"/>
                <c:pt idx="0">
                  <c:v>0.09734513274336283</c:v>
                </c:pt>
                <c:pt idx="1">
                  <c:v>0.07792207792207792</c:v>
                </c:pt>
                <c:pt idx="2">
                  <c:v>0.20754716981132076</c:v>
                </c:pt>
                <c:pt idx="3">
                  <c:v>0</c:v>
                </c:pt>
                <c:pt idx="4">
                  <c:v>0.36363636363636365</c:v>
                </c:pt>
                <c:pt idx="5">
                  <c:v>0.11940298507462686</c:v>
                </c:pt>
              </c:numCache>
            </c:numRef>
          </c:val>
        </c:ser>
        <c:ser>
          <c:idx val="1"/>
          <c:order val="1"/>
          <c:tx>
            <c:strRef>
              <c:f>'Part3 - 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Charts'!$C$31:$H$31</c:f>
              <c:numCache>
                <c:ptCount val="6"/>
                <c:pt idx="0">
                  <c:v>0.40707964601769914</c:v>
                </c:pt>
                <c:pt idx="1">
                  <c:v>0.37662337662337664</c:v>
                </c:pt>
                <c:pt idx="2">
                  <c:v>0.41509433962264153</c:v>
                </c:pt>
                <c:pt idx="3">
                  <c:v>0.4166666666666667</c:v>
                </c:pt>
                <c:pt idx="4">
                  <c:v>0.18181818181818182</c:v>
                </c:pt>
                <c:pt idx="5">
                  <c:v>0.3880597014925373</c:v>
                </c:pt>
              </c:numCache>
            </c:numRef>
          </c:val>
        </c:ser>
        <c:ser>
          <c:idx val="2"/>
          <c:order val="2"/>
          <c:tx>
            <c:strRef>
              <c:f>'Part3 - 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Charts'!$C$32:$H$32</c:f>
              <c:numCache>
                <c:ptCount val="6"/>
                <c:pt idx="0">
                  <c:v>0.4247787610619469</c:v>
                </c:pt>
                <c:pt idx="1">
                  <c:v>0.4935064935064935</c:v>
                </c:pt>
                <c:pt idx="2">
                  <c:v>0.3584905660377358</c:v>
                </c:pt>
                <c:pt idx="3">
                  <c:v>0.4166666666666667</c:v>
                </c:pt>
                <c:pt idx="4">
                  <c:v>0.45454545454545453</c:v>
                </c:pt>
                <c:pt idx="5">
                  <c:v>0.4291044776119403</c:v>
                </c:pt>
              </c:numCache>
            </c:numRef>
          </c:val>
        </c:ser>
        <c:ser>
          <c:idx val="3"/>
          <c:order val="3"/>
          <c:tx>
            <c:strRef>
              <c:f>'Part3 - 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Charts'!$C$33:$H$33</c:f>
              <c:numCache>
                <c:ptCount val="6"/>
                <c:pt idx="0">
                  <c:v>0.05309734513274336</c:v>
                </c:pt>
                <c:pt idx="1">
                  <c:v>0.03896103896103896</c:v>
                </c:pt>
                <c:pt idx="2">
                  <c:v>0.018867924528301886</c:v>
                </c:pt>
                <c:pt idx="3">
                  <c:v>0.16666666666666666</c:v>
                </c:pt>
                <c:pt idx="4">
                  <c:v>0</c:v>
                </c:pt>
                <c:pt idx="5">
                  <c:v>0.048507462686567165</c:v>
                </c:pt>
              </c:numCache>
            </c:numRef>
          </c:val>
        </c:ser>
        <c:ser>
          <c:idx val="4"/>
          <c:order val="4"/>
          <c:tx>
            <c:strRef>
              <c:f>'Part3 - 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Charts'!$C$29:$H$29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Charts'!$C$34:$H$34</c:f>
              <c:numCache>
                <c:ptCount val="6"/>
                <c:pt idx="0">
                  <c:v>0.017699115044247787</c:v>
                </c:pt>
                <c:pt idx="1">
                  <c:v>0.012987012987012988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0.014925373134328358</c:v>
                </c:pt>
              </c:numCache>
            </c:numRef>
          </c:val>
        </c:ser>
        <c:overlap val="100"/>
        <c:gapWidth val="10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5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'Part3 - 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Charts'!$C$20:$H$20</c:f>
              <c:numCache>
                <c:ptCount val="6"/>
                <c:pt idx="0">
                  <c:v>0.2909090909090909</c:v>
                </c:pt>
                <c:pt idx="1">
                  <c:v>0.13333333333333333</c:v>
                </c:pt>
                <c:pt idx="2">
                  <c:v>0.3584905660377358</c:v>
                </c:pt>
                <c:pt idx="3">
                  <c:v>0.23076923076923078</c:v>
                </c:pt>
                <c:pt idx="4">
                  <c:v>0.5</c:v>
                </c:pt>
                <c:pt idx="5">
                  <c:v>0.26436781609195403</c:v>
                </c:pt>
              </c:numCache>
            </c:numRef>
          </c:val>
        </c:ser>
        <c:ser>
          <c:idx val="1"/>
          <c:order val="1"/>
          <c:tx>
            <c:strRef>
              <c:f>'Part3 - 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Charts'!$C$21:$H$21</c:f>
              <c:numCache>
                <c:ptCount val="6"/>
                <c:pt idx="0">
                  <c:v>0.4090909090909091</c:v>
                </c:pt>
                <c:pt idx="1">
                  <c:v>0.5466666666666666</c:v>
                </c:pt>
                <c:pt idx="2">
                  <c:v>0.41509433962264153</c:v>
                </c:pt>
                <c:pt idx="3">
                  <c:v>0.7692307692307693</c:v>
                </c:pt>
                <c:pt idx="4">
                  <c:v>0.5</c:v>
                </c:pt>
                <c:pt idx="5">
                  <c:v>0.47126436781609193</c:v>
                </c:pt>
              </c:numCache>
            </c:numRef>
          </c:val>
        </c:ser>
        <c:ser>
          <c:idx val="2"/>
          <c:order val="2"/>
          <c:tx>
            <c:strRef>
              <c:f>'Part3 - 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Charts'!$C$22:$H$22</c:f>
              <c:numCache>
                <c:ptCount val="6"/>
                <c:pt idx="0">
                  <c:v>0.21818181818181817</c:v>
                </c:pt>
                <c:pt idx="1">
                  <c:v>0.24</c:v>
                </c:pt>
                <c:pt idx="2">
                  <c:v>0.1509433962264151</c:v>
                </c:pt>
                <c:pt idx="3">
                  <c:v>0</c:v>
                </c:pt>
                <c:pt idx="4">
                  <c:v>0</c:v>
                </c:pt>
                <c:pt idx="5">
                  <c:v>0.19157088122605365</c:v>
                </c:pt>
              </c:numCache>
            </c:numRef>
          </c:val>
        </c:ser>
        <c:ser>
          <c:idx val="3"/>
          <c:order val="3"/>
          <c:tx>
            <c:strRef>
              <c:f>'Part3 - 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Charts'!$C$23:$H$23</c:f>
              <c:numCache>
                <c:ptCount val="6"/>
                <c:pt idx="0">
                  <c:v>0.05454545454545454</c:v>
                </c:pt>
                <c:pt idx="1">
                  <c:v>0.02666666666666667</c:v>
                </c:pt>
                <c:pt idx="2">
                  <c:v>0.05660377358490566</c:v>
                </c:pt>
                <c:pt idx="3">
                  <c:v>0</c:v>
                </c:pt>
                <c:pt idx="4">
                  <c:v>0</c:v>
                </c:pt>
                <c:pt idx="5">
                  <c:v>0.0421455938697318</c:v>
                </c:pt>
              </c:numCache>
            </c:numRef>
          </c:val>
        </c:ser>
        <c:ser>
          <c:idx val="4"/>
          <c:order val="4"/>
          <c:tx>
            <c:strRef>
              <c:f>'Part3 - 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Charts'!$C$24:$H$24</c:f>
              <c:numCache>
                <c:ptCount val="6"/>
                <c:pt idx="0">
                  <c:v>0.00909090909090909</c:v>
                </c:pt>
                <c:pt idx="1">
                  <c:v>0.05333333333333334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0.019157088122605363</c:v>
                </c:pt>
              </c:numCache>
            </c:numRef>
          </c:val>
        </c:ser>
        <c:ser>
          <c:idx val="5"/>
          <c:order val="5"/>
          <c:tx>
            <c:strRef>
              <c:f>'Part3 - 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'Part3 - Charts'!$C$19:$H$19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'Part3 - Charts'!$C$25:$H$25</c:f>
              <c:numCache>
                <c:ptCount val="6"/>
                <c:pt idx="0">
                  <c:v>0.01818181818181818</c:v>
                </c:pt>
                <c:pt idx="1">
                  <c:v>0</c:v>
                </c:pt>
                <c:pt idx="2">
                  <c:v>0.018867924528301886</c:v>
                </c:pt>
                <c:pt idx="3">
                  <c:v>0</c:v>
                </c:pt>
                <c:pt idx="4">
                  <c:v>0</c:v>
                </c:pt>
                <c:pt idx="5">
                  <c:v>0.011494252873563218</c:v>
                </c:pt>
              </c:numCache>
            </c:numRef>
          </c:val>
        </c:ser>
        <c:overlap val="100"/>
        <c:gapWidth val="100"/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charts'!$C$66:$I$66</c:f>
              <c:numCache>
                <c:ptCount val="7"/>
                <c:pt idx="0">
                  <c:v>0.7105263157894737</c:v>
                </c:pt>
                <c:pt idx="1">
                  <c:v>0.6103896103896104</c:v>
                </c:pt>
                <c:pt idx="2">
                  <c:v>0.7222222222222222</c:v>
                </c:pt>
                <c:pt idx="3">
                  <c:v>0.8333333333333334</c:v>
                </c:pt>
                <c:pt idx="4">
                  <c:v>0.7272727272727273</c:v>
                </c:pt>
                <c:pt idx="6">
                  <c:v>0.6902985074626866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charts'!$C$67:$I$67</c:f>
              <c:numCache>
                <c:ptCount val="7"/>
                <c:pt idx="0">
                  <c:v>0.27192982456140347</c:v>
                </c:pt>
                <c:pt idx="1">
                  <c:v>0.38961038961038963</c:v>
                </c:pt>
                <c:pt idx="2">
                  <c:v>0.2777777777777778</c:v>
                </c:pt>
                <c:pt idx="3">
                  <c:v>0.16666666666666666</c:v>
                </c:pt>
                <c:pt idx="4">
                  <c:v>0.2727272727272727</c:v>
                </c:pt>
                <c:pt idx="6">
                  <c:v>0.3022388059701493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charts'!$C$68:$I$68</c:f>
              <c:numCache>
                <c:ptCount val="7"/>
                <c:pt idx="0">
                  <c:v>0.017543859649122806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0.007462686567164179</c:v>
                </c:pt>
              </c:numCache>
            </c:numRef>
          </c:val>
        </c:ser>
        <c:overlap val="100"/>
        <c:gapWidth val="40"/>
        <c:axId val="44177652"/>
        <c:axId val="62054549"/>
      </c:barChart>
      <c:catAx>
        <c:axId val="441776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17765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325"/>
          <c:w val="0.94625"/>
          <c:h val="0.8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charts'!$C$73:$I$73</c:f>
              <c:numCache>
                <c:ptCount val="7"/>
                <c:pt idx="0">
                  <c:v>0.631578947368421</c:v>
                </c:pt>
                <c:pt idx="1">
                  <c:v>0.44155844155844154</c:v>
                </c:pt>
                <c:pt idx="2">
                  <c:v>0.5925925925925926</c:v>
                </c:pt>
                <c:pt idx="3">
                  <c:v>0.4166666666666667</c:v>
                </c:pt>
                <c:pt idx="4">
                  <c:v>0.5454545454545454</c:v>
                </c:pt>
                <c:pt idx="6">
                  <c:v>0.5559701492537313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charts'!$C$74:$I$74</c:f>
              <c:numCache>
                <c:ptCount val="7"/>
                <c:pt idx="0">
                  <c:v>0.32456140350877194</c:v>
                </c:pt>
                <c:pt idx="1">
                  <c:v>0.5194805194805194</c:v>
                </c:pt>
                <c:pt idx="2">
                  <c:v>0.38888888888888884</c:v>
                </c:pt>
                <c:pt idx="3">
                  <c:v>0.5</c:v>
                </c:pt>
                <c:pt idx="4">
                  <c:v>0.4545454545454546</c:v>
                </c:pt>
                <c:pt idx="6">
                  <c:v>0.40671641791044777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charts'!$C$75:$I$75</c:f>
              <c:numCache>
                <c:ptCount val="7"/>
                <c:pt idx="0">
                  <c:v>0.043859649122807015</c:v>
                </c:pt>
                <c:pt idx="1">
                  <c:v>0.03896103896103896</c:v>
                </c:pt>
                <c:pt idx="2">
                  <c:v>0.018518518518518517</c:v>
                </c:pt>
                <c:pt idx="3">
                  <c:v>0.08333333333333333</c:v>
                </c:pt>
                <c:pt idx="4">
                  <c:v>0</c:v>
                </c:pt>
                <c:pt idx="6">
                  <c:v>0.03731343283582089</c:v>
                </c:pt>
              </c:numCache>
            </c:numRef>
          </c:val>
        </c:ser>
        <c:overlap val="100"/>
        <c:gapWidth val="40"/>
        <c:axId val="21620030"/>
        <c:axId val="60362543"/>
      </c:barChart>
      <c:catAx>
        <c:axId val="216200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2003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35"/>
          <c:w val="0.7417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'gradresp-charts'!$B$23:$H$23</c:f>
              <c:numCache>
                <c:ptCount val="7"/>
                <c:pt idx="0">
                  <c:v>98</c:v>
                </c:pt>
                <c:pt idx="1">
                  <c:v>69</c:v>
                </c:pt>
                <c:pt idx="2">
                  <c:v>50</c:v>
                </c:pt>
                <c:pt idx="3">
                  <c:v>12</c:v>
                </c:pt>
                <c:pt idx="4">
                  <c:v>11</c:v>
                </c:pt>
                <c:pt idx="5">
                  <c:v>0</c:v>
                </c:pt>
                <c:pt idx="6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'gradresp-charts'!$B$24:$H$24</c:f>
              <c:numCache>
                <c:ptCount val="7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'gradresp-charts'!$B$25:$H$25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overlap val="100"/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08085"/>
        <c:crosses val="autoZero"/>
        <c:auto val="0"/>
        <c:lblOffset val="100"/>
        <c:noMultiLvlLbl val="0"/>
      </c:catAx>
      <c:valAx>
        <c:axId val="407080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754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charts'!$C$80:$I$80</c:f>
              <c:numCache>
                <c:ptCount val="7"/>
                <c:pt idx="0">
                  <c:v>0.7192982456140351</c:v>
                </c:pt>
                <c:pt idx="1">
                  <c:v>0.5714285714285714</c:v>
                </c:pt>
                <c:pt idx="2">
                  <c:v>0.6226415094339623</c:v>
                </c:pt>
                <c:pt idx="3">
                  <c:v>0.25</c:v>
                </c:pt>
                <c:pt idx="4">
                  <c:v>0.7272727272727273</c:v>
                </c:pt>
                <c:pt idx="6">
                  <c:v>0.6367041198501873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charts'!$C$81:$I$81</c:f>
              <c:numCache>
                <c:ptCount val="7"/>
                <c:pt idx="0">
                  <c:v>0.23684210526315788</c:v>
                </c:pt>
                <c:pt idx="1">
                  <c:v>0.38961038961038963</c:v>
                </c:pt>
                <c:pt idx="2">
                  <c:v>0.3584905660377359</c:v>
                </c:pt>
                <c:pt idx="3">
                  <c:v>0.75</c:v>
                </c:pt>
                <c:pt idx="4">
                  <c:v>0.2727272727272727</c:v>
                </c:pt>
                <c:pt idx="6">
                  <c:v>0.32958801498127344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charts'!$C$82:$I$82</c:f>
              <c:numCache>
                <c:ptCount val="7"/>
                <c:pt idx="0">
                  <c:v>0.043859649122807015</c:v>
                </c:pt>
                <c:pt idx="1">
                  <c:v>0.03896103896103896</c:v>
                </c:pt>
                <c:pt idx="2">
                  <c:v>0.018867924528301886</c:v>
                </c:pt>
                <c:pt idx="3">
                  <c:v>0</c:v>
                </c:pt>
                <c:pt idx="4">
                  <c:v>0</c:v>
                </c:pt>
                <c:pt idx="6">
                  <c:v>0.033707865168539325</c:v>
                </c:pt>
              </c:numCache>
            </c:numRef>
          </c:val>
        </c:ser>
        <c:overlap val="100"/>
        <c:gapWidth val="40"/>
        <c:axId val="6391976"/>
        <c:axId val="57527785"/>
      </c:barChart>
      <c:catAx>
        <c:axId val="63919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9197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1"/>
          <c:w val="0.945"/>
          <c:h val="0.8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charts'!$C$87:$I$87</c:f>
              <c:numCache>
                <c:ptCount val="7"/>
                <c:pt idx="0">
                  <c:v>0.7368421052631579</c:v>
                </c:pt>
                <c:pt idx="1">
                  <c:v>0.6493506493506493</c:v>
                </c:pt>
                <c:pt idx="2">
                  <c:v>0.6851851851851851</c:v>
                </c:pt>
                <c:pt idx="3">
                  <c:v>0.5</c:v>
                </c:pt>
                <c:pt idx="4">
                  <c:v>0.6363636363636364</c:v>
                </c:pt>
                <c:pt idx="6">
                  <c:v>0.6865671641791045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charts'!$C$88:$I$88</c:f>
              <c:numCache>
                <c:ptCount val="7"/>
                <c:pt idx="0">
                  <c:v>0.24561403508771928</c:v>
                </c:pt>
                <c:pt idx="1">
                  <c:v>0.3246753246753247</c:v>
                </c:pt>
                <c:pt idx="2">
                  <c:v>0.31481481481481477</c:v>
                </c:pt>
                <c:pt idx="3">
                  <c:v>0.5</c:v>
                </c:pt>
                <c:pt idx="4">
                  <c:v>0.36363636363636365</c:v>
                </c:pt>
                <c:pt idx="6">
                  <c:v>0.2985074626865672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charts'!$C$89:$I$89</c:f>
              <c:numCache>
                <c:ptCount val="7"/>
                <c:pt idx="0">
                  <c:v>0.017543859649122806</c:v>
                </c:pt>
                <c:pt idx="1">
                  <c:v>0.025974025974025976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0.014925373134328358</c:v>
                </c:pt>
              </c:numCache>
            </c:numRef>
          </c:val>
        </c:ser>
        <c:overlap val="100"/>
        <c:gapWidth val="40"/>
        <c:axId val="47988018"/>
        <c:axId val="29238979"/>
      </c:barChart>
      <c:catAx>
        <c:axId val="47988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8801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05"/>
          <c:w val="0.945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charts'!$C$10:$I$10</c:f>
              <c:numCache>
                <c:ptCount val="7"/>
                <c:pt idx="0">
                  <c:v>0.7543859649122807</c:v>
                </c:pt>
                <c:pt idx="1">
                  <c:v>0.5714285714285714</c:v>
                </c:pt>
                <c:pt idx="2">
                  <c:v>0.7407407407407407</c:v>
                </c:pt>
                <c:pt idx="3">
                  <c:v>0.75</c:v>
                </c:pt>
                <c:pt idx="4">
                  <c:v>0.8181818181818181</c:v>
                </c:pt>
                <c:pt idx="6">
                  <c:v>0.7014925373134329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charts'!$C$11:$I$11</c:f>
              <c:numCache>
                <c:ptCount val="7"/>
                <c:pt idx="0">
                  <c:v>0.24561403508771928</c:v>
                </c:pt>
                <c:pt idx="1">
                  <c:v>0.4285714285714286</c:v>
                </c:pt>
                <c:pt idx="2">
                  <c:v>0.25925925925925924</c:v>
                </c:pt>
                <c:pt idx="3">
                  <c:v>0.25</c:v>
                </c:pt>
                <c:pt idx="4">
                  <c:v>0.18181818181818182</c:v>
                </c:pt>
                <c:pt idx="6">
                  <c:v>0.2985074626865672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61824220"/>
        <c:axId val="19547069"/>
      </c:barChart>
      <c:catAx>
        <c:axId val="61824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82422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75"/>
          <c:w val="0.94575"/>
          <c:h val="0.8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charts'!$C$17:$I$17</c:f>
              <c:numCache>
                <c:ptCount val="7"/>
                <c:pt idx="0">
                  <c:v>0.5789473684210527</c:v>
                </c:pt>
                <c:pt idx="1">
                  <c:v>0.5064935064935066</c:v>
                </c:pt>
                <c:pt idx="2">
                  <c:v>0.611111111111111</c:v>
                </c:pt>
                <c:pt idx="3">
                  <c:v>0.08333333333333333</c:v>
                </c:pt>
                <c:pt idx="4">
                  <c:v>0.6363636363636364</c:v>
                </c:pt>
                <c:pt idx="6">
                  <c:v>0.5447761194029851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charts'!$C$18:$I$18</c:f>
              <c:numCache>
                <c:ptCount val="7"/>
                <c:pt idx="0">
                  <c:v>0.3771929824561403</c:v>
                </c:pt>
                <c:pt idx="1">
                  <c:v>0.45454545454545453</c:v>
                </c:pt>
                <c:pt idx="2">
                  <c:v>0.37037037037037035</c:v>
                </c:pt>
                <c:pt idx="3">
                  <c:v>0.75</c:v>
                </c:pt>
                <c:pt idx="4">
                  <c:v>0.36363636363636365</c:v>
                </c:pt>
                <c:pt idx="6">
                  <c:v>0.41417910447761197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charts'!$C$19:$I$19</c:f>
              <c:numCache>
                <c:ptCount val="7"/>
                <c:pt idx="0">
                  <c:v>0.043859649122807015</c:v>
                </c:pt>
                <c:pt idx="1">
                  <c:v>0.03896103896103896</c:v>
                </c:pt>
                <c:pt idx="2">
                  <c:v>0.018518518518518517</c:v>
                </c:pt>
                <c:pt idx="3">
                  <c:v>0.16666666666666666</c:v>
                </c:pt>
                <c:pt idx="4">
                  <c:v>0</c:v>
                </c:pt>
                <c:pt idx="6">
                  <c:v>0.041044776119402986</c:v>
                </c:pt>
              </c:numCache>
            </c:numRef>
          </c:val>
        </c:ser>
        <c:overlap val="100"/>
        <c:gapWidth val="40"/>
        <c:axId val="41705894"/>
        <c:axId val="39808727"/>
      </c:barChart>
      <c:catAx>
        <c:axId val="41705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0589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625"/>
          <c:w val="0.94625"/>
          <c:h val="0.8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charts'!$C$25:$I$25</c:f>
              <c:numCache>
                <c:ptCount val="7"/>
                <c:pt idx="0">
                  <c:v>0.763157894736842</c:v>
                </c:pt>
                <c:pt idx="1">
                  <c:v>0.5714285714285714</c:v>
                </c:pt>
                <c:pt idx="2">
                  <c:v>0.7222222222222222</c:v>
                </c:pt>
                <c:pt idx="3">
                  <c:v>0.5</c:v>
                </c:pt>
                <c:pt idx="4">
                  <c:v>0.5454545454545454</c:v>
                </c:pt>
                <c:pt idx="6">
                  <c:v>0.6791044776119404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charts'!$C$26:$I$26</c:f>
              <c:numCache>
                <c:ptCount val="7"/>
                <c:pt idx="0">
                  <c:v>0.20175438596491227</c:v>
                </c:pt>
                <c:pt idx="1">
                  <c:v>0.38961038961038963</c:v>
                </c:pt>
                <c:pt idx="2">
                  <c:v>0.25925925925925924</c:v>
                </c:pt>
                <c:pt idx="3">
                  <c:v>0.5</c:v>
                </c:pt>
                <c:pt idx="4">
                  <c:v>0.45454545454545453</c:v>
                </c:pt>
                <c:pt idx="6">
                  <c:v>0.291044776119403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charts'!$C$27:$I$27</c:f>
              <c:numCache>
                <c:ptCount val="7"/>
                <c:pt idx="0">
                  <c:v>0.03508771929824561</c:v>
                </c:pt>
                <c:pt idx="1">
                  <c:v>0.03896103896103896</c:v>
                </c:pt>
                <c:pt idx="2">
                  <c:v>0.018518518518518517</c:v>
                </c:pt>
                <c:pt idx="3">
                  <c:v>0</c:v>
                </c:pt>
                <c:pt idx="4">
                  <c:v>0</c:v>
                </c:pt>
                <c:pt idx="6">
                  <c:v>0.029850746268656716</c:v>
                </c:pt>
              </c:numCache>
            </c:numRef>
          </c:val>
        </c:ser>
        <c:overlap val="100"/>
        <c:gapWidth val="40"/>
        <c:axId val="22734224"/>
        <c:axId val="3281425"/>
      </c:barChart>
      <c:catAx>
        <c:axId val="22734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3422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5"/>
          <c:w val="0.94575"/>
          <c:h val="0.8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charts'!$C$32:$I$32</c:f>
              <c:numCache>
                <c:ptCount val="7"/>
                <c:pt idx="0">
                  <c:v>0.32456140350877194</c:v>
                </c:pt>
                <c:pt idx="1">
                  <c:v>0.2727272727272727</c:v>
                </c:pt>
                <c:pt idx="2">
                  <c:v>0.4444444444444444</c:v>
                </c:pt>
                <c:pt idx="3">
                  <c:v>0.08333333333333333</c:v>
                </c:pt>
                <c:pt idx="4">
                  <c:v>0.36363636363636365</c:v>
                </c:pt>
                <c:pt idx="6">
                  <c:v>0.3246268656716418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charts'!$C$33:$I$33</c:f>
              <c:numCache>
                <c:ptCount val="7"/>
                <c:pt idx="0">
                  <c:v>0.6052631578947368</c:v>
                </c:pt>
                <c:pt idx="1">
                  <c:v>0.5714285714285714</c:v>
                </c:pt>
                <c:pt idx="2">
                  <c:v>0.537037037037037</c:v>
                </c:pt>
                <c:pt idx="3">
                  <c:v>0.6666666666666666</c:v>
                </c:pt>
                <c:pt idx="4">
                  <c:v>0.6363636363636364</c:v>
                </c:pt>
                <c:pt idx="6">
                  <c:v>0.585820895522388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charts'!$C$34:$I$34</c:f>
              <c:numCache>
                <c:ptCount val="7"/>
                <c:pt idx="0">
                  <c:v>0.07017543859649122</c:v>
                </c:pt>
                <c:pt idx="1">
                  <c:v>0.15584415584415584</c:v>
                </c:pt>
                <c:pt idx="2">
                  <c:v>0.018518518518518517</c:v>
                </c:pt>
                <c:pt idx="3">
                  <c:v>0.25</c:v>
                </c:pt>
                <c:pt idx="4">
                  <c:v>0</c:v>
                </c:pt>
                <c:pt idx="6">
                  <c:v>0.08955223880597014</c:v>
                </c:pt>
              </c:numCache>
            </c:numRef>
          </c:val>
        </c:ser>
        <c:overlap val="100"/>
        <c:gapWidth val="40"/>
        <c:axId val="29532826"/>
        <c:axId val="64468843"/>
      </c:barChart>
      <c:catAx>
        <c:axId val="295328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4468843"/>
        <c:crosses val="autoZero"/>
        <c:auto val="1"/>
        <c:lblOffset val="100"/>
        <c:noMultiLvlLbl val="0"/>
      </c:catAx>
      <c:valAx>
        <c:axId val="644688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3282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Improving Quality of Life
</a:t>
            </a:r>
            <a:r>
              <a:rPr lang="en-US" cap="none" sz="800" b="1" i="0" u="none" baseline="0"/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275"/>
          <c:w val="0.946"/>
          <c:h val="0.8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charts'!$C$39:$I$39</c:f>
              <c:numCache>
                <c:ptCount val="7"/>
                <c:pt idx="0">
                  <c:v>0.48245614035087714</c:v>
                </c:pt>
                <c:pt idx="1">
                  <c:v>0.42857142857142855</c:v>
                </c:pt>
                <c:pt idx="2">
                  <c:v>0.6666666666666666</c:v>
                </c:pt>
                <c:pt idx="3">
                  <c:v>0.25</c:v>
                </c:pt>
                <c:pt idx="4">
                  <c:v>0.36363636363636365</c:v>
                </c:pt>
                <c:pt idx="6">
                  <c:v>0.48880597014925375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charts'!$C$40:$I$40</c:f>
              <c:numCache>
                <c:ptCount val="7"/>
                <c:pt idx="0">
                  <c:v>0.4649122807017544</c:v>
                </c:pt>
                <c:pt idx="1">
                  <c:v>0.5324675324675325</c:v>
                </c:pt>
                <c:pt idx="2">
                  <c:v>0.2962962962962963</c:v>
                </c:pt>
                <c:pt idx="3">
                  <c:v>0.75</c:v>
                </c:pt>
                <c:pt idx="4">
                  <c:v>0.6363636363636364</c:v>
                </c:pt>
                <c:pt idx="6">
                  <c:v>0.4701492537313433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charts'!$C$41:$I$41</c:f>
              <c:numCache>
                <c:ptCount val="7"/>
                <c:pt idx="0">
                  <c:v>0.05263157894736842</c:v>
                </c:pt>
                <c:pt idx="1">
                  <c:v>0.03896103896103896</c:v>
                </c:pt>
                <c:pt idx="2">
                  <c:v>0.037037037037037035</c:v>
                </c:pt>
                <c:pt idx="3">
                  <c:v>0</c:v>
                </c:pt>
                <c:pt idx="4">
                  <c:v>0</c:v>
                </c:pt>
                <c:pt idx="6">
                  <c:v>0.041044776119402986</c:v>
                </c:pt>
              </c:numCache>
            </c:numRef>
          </c:val>
        </c:ser>
        <c:overlap val="100"/>
        <c:gapWidth val="40"/>
        <c:axId val="43348676"/>
        <c:axId val="54593765"/>
      </c:barChart>
      <c:catAx>
        <c:axId val="433486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34867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8475"/>
          <c:w val="0.92475"/>
          <c:h val="0.8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charts'!$C$46:$I$46</c:f>
              <c:numCache>
                <c:ptCount val="7"/>
                <c:pt idx="0">
                  <c:v>0.7192982456140351</c:v>
                </c:pt>
                <c:pt idx="1">
                  <c:v>0.4935064935064935</c:v>
                </c:pt>
                <c:pt idx="2">
                  <c:v>0.7222222222222222</c:v>
                </c:pt>
                <c:pt idx="3">
                  <c:v>0.75</c:v>
                </c:pt>
                <c:pt idx="4">
                  <c:v>0.5454545454545454</c:v>
                </c:pt>
                <c:pt idx="6">
                  <c:v>0.6492537313432836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charts'!$C$47:$I$47</c:f>
              <c:numCache>
                <c:ptCount val="7"/>
                <c:pt idx="0">
                  <c:v>0.27192982456140347</c:v>
                </c:pt>
                <c:pt idx="1">
                  <c:v>0.5064935064935066</c:v>
                </c:pt>
                <c:pt idx="2">
                  <c:v>0.2777777777777778</c:v>
                </c:pt>
                <c:pt idx="3">
                  <c:v>0.25</c:v>
                </c:pt>
                <c:pt idx="4">
                  <c:v>0.4545454545454546</c:v>
                </c:pt>
                <c:pt idx="6">
                  <c:v>0.34701492537313433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charts'!$C$48:$I$48</c:f>
              <c:numCache>
                <c:ptCount val="7"/>
                <c:pt idx="0">
                  <c:v>0.008771929824561403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0.0037313432835820895</c:v>
                </c:pt>
              </c:numCache>
            </c:numRef>
          </c:val>
        </c:ser>
        <c:overlap val="100"/>
        <c:gapWidth val="40"/>
        <c:axId val="21581838"/>
        <c:axId val="60018815"/>
      </c:barChart>
      <c:catAx>
        <c:axId val="21581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58183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85"/>
          <c:w val="0.94575"/>
          <c:h val="0.8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charts'!$C$59:$I$59</c:f>
              <c:numCache>
                <c:ptCount val="7"/>
                <c:pt idx="0">
                  <c:v>0.7280701754385965</c:v>
                </c:pt>
                <c:pt idx="1">
                  <c:v>0.5974025974025974</c:v>
                </c:pt>
                <c:pt idx="2">
                  <c:v>0.8148148148148148</c:v>
                </c:pt>
                <c:pt idx="3">
                  <c:v>0.8333333333333334</c:v>
                </c:pt>
                <c:pt idx="4">
                  <c:v>0.9090909090909091</c:v>
                </c:pt>
                <c:pt idx="6">
                  <c:v>0.7201492537313433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charts'!$C$60:$I$60</c:f>
              <c:numCache>
                <c:ptCount val="7"/>
                <c:pt idx="0">
                  <c:v>0.2543859649122807</c:v>
                </c:pt>
                <c:pt idx="1">
                  <c:v>0.4025974025974026</c:v>
                </c:pt>
                <c:pt idx="2">
                  <c:v>0.18518518518518517</c:v>
                </c:pt>
                <c:pt idx="3">
                  <c:v>0.16666666666666666</c:v>
                </c:pt>
                <c:pt idx="4">
                  <c:v>0.09090909090909091</c:v>
                </c:pt>
                <c:pt idx="6">
                  <c:v>0.27238805970149255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charts'!$C$61:$I$61</c:f>
              <c:numCache>
                <c:ptCount val="7"/>
                <c:pt idx="0">
                  <c:v>0.017543859649122806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0.007462686567164179</c:v>
                </c:pt>
              </c:numCache>
            </c:numRef>
          </c:val>
        </c:ser>
        <c:overlap val="100"/>
        <c:gapWidth val="40"/>
        <c:axId val="3298424"/>
        <c:axId val="29685817"/>
      </c:barChart>
      <c:catAx>
        <c:axId val="3298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9842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375"/>
          <c:w val="0.946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 charts'!$B$10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charts'!$C$94:$I$94</c:f>
              <c:numCache>
                <c:ptCount val="7"/>
                <c:pt idx="0">
                  <c:v>0.5</c:v>
                </c:pt>
                <c:pt idx="1">
                  <c:v>0.5064935064935064</c:v>
                </c:pt>
                <c:pt idx="2">
                  <c:v>0.5555555555555556</c:v>
                </c:pt>
                <c:pt idx="3">
                  <c:v>0.6666666666666666</c:v>
                </c:pt>
                <c:pt idx="4">
                  <c:v>0.7272727272727273</c:v>
                </c:pt>
                <c:pt idx="6">
                  <c:v>0.5298507462686568</c:v>
                </c:pt>
              </c:numCache>
            </c:numRef>
          </c:val>
        </c:ser>
        <c:ser>
          <c:idx val="1"/>
          <c:order val="1"/>
          <c:tx>
            <c:strRef>
              <c:f>'Part 6-schools charts'!$B$11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charts'!$C$95:$I$95</c:f>
              <c:numCache>
                <c:ptCount val="7"/>
                <c:pt idx="0">
                  <c:v>0.43859649122807015</c:v>
                </c:pt>
                <c:pt idx="1">
                  <c:v>0.4675324675324676</c:v>
                </c:pt>
                <c:pt idx="2">
                  <c:v>0.4444444444444444</c:v>
                </c:pt>
                <c:pt idx="3">
                  <c:v>0.3333333333333333</c:v>
                </c:pt>
                <c:pt idx="4">
                  <c:v>0.2727272727272727</c:v>
                </c:pt>
                <c:pt idx="6">
                  <c:v>0.43656716417910446</c:v>
                </c:pt>
              </c:numCache>
            </c:numRef>
          </c:val>
        </c:ser>
        <c:ser>
          <c:idx val="2"/>
          <c:order val="2"/>
          <c:tx>
            <c:strRef>
              <c:f>'Part 6-schools charts'!$B$12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 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 charts'!$C$96:$I$96</c:f>
              <c:numCache>
                <c:ptCount val="7"/>
                <c:pt idx="0">
                  <c:v>0.06140350877192982</c:v>
                </c:pt>
                <c:pt idx="1">
                  <c:v>0.025974025974025976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0.033582089552238806</c:v>
                </c:pt>
              </c:numCache>
            </c:numRef>
          </c:val>
        </c:ser>
        <c:overlap val="100"/>
        <c:gapWidth val="40"/>
        <c:axId val="65845762"/>
        <c:axId val="55740947"/>
      </c:barChart>
      <c:catAx>
        <c:axId val="65845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84576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'gradresp-charts'!$B$34:$H$34</c:f>
              <c:numCache>
                <c:ptCount val="7"/>
                <c:pt idx="0">
                  <c:v>46</c:v>
                </c:pt>
                <c:pt idx="1">
                  <c:v>32</c:v>
                </c:pt>
                <c:pt idx="2">
                  <c:v>19</c:v>
                </c:pt>
                <c:pt idx="3">
                  <c:v>5</c:v>
                </c:pt>
                <c:pt idx="4">
                  <c:v>2</c:v>
                </c:pt>
                <c:pt idx="6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'gradresp-charts'!$B$35:$H$35</c:f>
              <c:numCache>
                <c:ptCount val="7"/>
                <c:pt idx="0">
                  <c:v>67</c:v>
                </c:pt>
                <c:pt idx="1">
                  <c:v>44</c:v>
                </c:pt>
                <c:pt idx="2">
                  <c:v>35</c:v>
                </c:pt>
                <c:pt idx="3">
                  <c:v>8</c:v>
                </c:pt>
                <c:pt idx="4">
                  <c:v>7</c:v>
                </c:pt>
                <c:pt idx="6">
                  <c:v>161</c:v>
                </c:pt>
              </c:numCache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'gradresp-charts'!$B$36:$H$36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6">
                  <c:v>4</c:v>
                </c:pt>
              </c:numCache>
            </c:numRef>
          </c:val>
        </c:ser>
        <c:overlap val="100"/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20559"/>
        <c:crosses val="autoZero"/>
        <c:auto val="0"/>
        <c:lblOffset val="100"/>
        <c:noMultiLvlLbl val="0"/>
      </c:catAx>
      <c:valAx>
        <c:axId val="90205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2844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'gradresp-charts'!$B$50:$H$50</c:f>
              <c:numCache>
                <c:ptCount val="7"/>
                <c:pt idx="0">
                  <c:v>33</c:v>
                </c:pt>
                <c:pt idx="1">
                  <c:v>26</c:v>
                </c:pt>
                <c:pt idx="2">
                  <c:v>14</c:v>
                </c:pt>
                <c:pt idx="3">
                  <c:v>3</c:v>
                </c:pt>
                <c:pt idx="4">
                  <c:v>2</c:v>
                </c:pt>
                <c:pt idx="6">
                  <c:v>78</c:v>
                </c:pt>
              </c:numCache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'gradresp-charts'!$B$51:$H$51</c:f>
              <c:numCache>
                <c:ptCount val="7"/>
                <c:pt idx="0">
                  <c:v>11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'gradresp-charts'!$B$52:$H$52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6">
                  <c:v>7</c:v>
                </c:pt>
              </c:numCache>
            </c:numRef>
          </c:val>
        </c:ser>
        <c:overlap val="100"/>
        <c:axId val="14076168"/>
        <c:axId val="59576649"/>
      </c:barChart>
      <c:catAx>
        <c:axId val="14076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76649"/>
        <c:crosses val="autoZero"/>
        <c:auto val="0"/>
        <c:lblOffset val="100"/>
        <c:noMultiLvlLbl val="0"/>
      </c:catAx>
      <c:valAx>
        <c:axId val="59576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76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8"/>
          <c:w val="0.755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'gradresp-charts'!$B$28:$H$28</c:f>
              <c:numCache>
                <c:ptCount val="7"/>
                <c:pt idx="0">
                  <c:v>74</c:v>
                </c:pt>
                <c:pt idx="1">
                  <c:v>51</c:v>
                </c:pt>
                <c:pt idx="2">
                  <c:v>26</c:v>
                </c:pt>
                <c:pt idx="3">
                  <c:v>10</c:v>
                </c:pt>
                <c:pt idx="4">
                  <c:v>3</c:v>
                </c:pt>
                <c:pt idx="6">
                  <c:v>164</c:v>
                </c:pt>
              </c:numCache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'gradresp-charts'!$B$29:$H$29</c:f>
              <c:numCache>
                <c:ptCount val="7"/>
                <c:pt idx="0">
                  <c:v>24</c:v>
                </c:pt>
                <c:pt idx="1">
                  <c:v>10</c:v>
                </c:pt>
                <c:pt idx="2">
                  <c:v>11</c:v>
                </c:pt>
                <c:pt idx="3">
                  <c:v>0</c:v>
                </c:pt>
                <c:pt idx="4">
                  <c:v>2</c:v>
                </c:pt>
                <c:pt idx="6">
                  <c:v>47</c:v>
                </c:pt>
              </c:numCache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'gradresp-charts'!$B$30:$H$30</c:f>
              <c:numCache>
                <c:ptCount val="7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6">
                  <c:v>19</c:v>
                </c:pt>
              </c:numCache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'gradresp-charts'!$B$31:$H$31</c:f>
              <c:numCache>
                <c:ptCount val="7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1</c:v>
                </c:pt>
                <c:pt idx="4">
                  <c:v>5</c:v>
                </c:pt>
                <c:pt idx="6">
                  <c:v>39</c:v>
                </c:pt>
              </c:numCache>
            </c:numRef>
          </c:val>
        </c:ser>
        <c:overlap val="100"/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79235"/>
        <c:crosses val="autoZero"/>
        <c:auto val="0"/>
        <c:lblOffset val="100"/>
        <c:noMultiLvlLbl val="0"/>
      </c:catAx>
      <c:valAx>
        <c:axId val="609792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2779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'gradresp-charts'!$B$67:$H$67</c:f>
              <c:numCache>
                <c:ptCount val="7"/>
                <c:pt idx="0">
                  <c:v>50</c:v>
                </c:pt>
                <c:pt idx="1">
                  <c:v>40</c:v>
                </c:pt>
                <c:pt idx="2">
                  <c:v>28</c:v>
                </c:pt>
                <c:pt idx="3">
                  <c:v>7</c:v>
                </c:pt>
                <c:pt idx="4">
                  <c:v>6</c:v>
                </c:pt>
                <c:pt idx="6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'gradresp-charts'!$B$68:$H$68</c:f>
              <c:numCache>
                <c:ptCount val="7"/>
                <c:pt idx="0">
                  <c:v>13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'gradresp-charts'!$B$69:$H$69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6">
                  <c:v>12</c:v>
                </c:pt>
              </c:numCache>
            </c:numRef>
          </c:val>
        </c:ser>
        <c:overlap val="100"/>
        <c:axId val="11942204"/>
        <c:axId val="40370973"/>
      </c:bar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4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Schools-Charts'!$C$4:$H$4</c:f>
              <c:numCache>
                <c:ptCount val="6"/>
                <c:pt idx="0">
                  <c:v>0.7105263157894737</c:v>
                </c:pt>
                <c:pt idx="1">
                  <c:v>0.8441558441558441</c:v>
                </c:pt>
                <c:pt idx="2">
                  <c:v>0.6415094339622641</c:v>
                </c:pt>
                <c:pt idx="3">
                  <c:v>0.7692307692307693</c:v>
                </c:pt>
                <c:pt idx="4">
                  <c:v>0.6363636363636364</c:v>
                </c:pt>
                <c:pt idx="5">
                  <c:v>0.7350746268656716</c:v>
                </c:pt>
              </c:numCache>
            </c:numRef>
          </c:val>
        </c:ser>
        <c:ser>
          <c:idx val="1"/>
          <c:order val="1"/>
          <c:tx>
            <c:strRef>
              <c:f>'Part 1 Schools-Charts'!$B$5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Schools-Charts'!$C$5:$H$5</c:f>
              <c:numCache>
                <c:ptCount val="6"/>
                <c:pt idx="0">
                  <c:v>0.15789473684210525</c:v>
                </c:pt>
                <c:pt idx="1">
                  <c:v>0.09090909090909091</c:v>
                </c:pt>
                <c:pt idx="2">
                  <c:v>0.20754716981132076</c:v>
                </c:pt>
                <c:pt idx="3">
                  <c:v>0.15384615384615385</c:v>
                </c:pt>
                <c:pt idx="4">
                  <c:v>0.36363636363636365</c:v>
                </c:pt>
                <c:pt idx="5">
                  <c:v>0.15671641791044777</c:v>
                </c:pt>
              </c:numCache>
            </c:numRef>
          </c:val>
        </c:ser>
        <c:ser>
          <c:idx val="2"/>
          <c:order val="2"/>
          <c:tx>
            <c:strRef>
              <c:f>'Part 1 Schools-Charts'!$B$6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Schools-Charts'!$C$6:$H$6</c:f>
              <c:numCache>
                <c:ptCount val="6"/>
                <c:pt idx="0">
                  <c:v>0.07017543859649122</c:v>
                </c:pt>
                <c:pt idx="1">
                  <c:v>0.03896103896103896</c:v>
                </c:pt>
                <c:pt idx="2">
                  <c:v>0.05660377358490566</c:v>
                </c:pt>
                <c:pt idx="3">
                  <c:v>0</c:v>
                </c:pt>
                <c:pt idx="4">
                  <c:v>0</c:v>
                </c:pt>
                <c:pt idx="5">
                  <c:v>0.05223880597014925</c:v>
                </c:pt>
              </c:numCache>
            </c:numRef>
          </c:val>
        </c:ser>
        <c:ser>
          <c:idx val="3"/>
          <c:order val="3"/>
          <c:tx>
            <c:strRef>
              <c:f>'Part 1 Schools-Charts'!$B$7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Schools-Charts'!$C$7:$H$7</c:f>
              <c:numCache>
                <c:ptCount val="6"/>
                <c:pt idx="0">
                  <c:v>0.06140350877192982</c:v>
                </c:pt>
                <c:pt idx="1">
                  <c:v>0.025974025974025976</c:v>
                </c:pt>
                <c:pt idx="2">
                  <c:v>0.09433962264150944</c:v>
                </c:pt>
                <c:pt idx="3">
                  <c:v>0.07692307692307693</c:v>
                </c:pt>
                <c:pt idx="4">
                  <c:v>0</c:v>
                </c:pt>
                <c:pt idx="5">
                  <c:v>0.055970149253731345</c:v>
                </c:pt>
              </c:numCache>
            </c:numRef>
          </c:val>
        </c:ser>
        <c:overlap val="100"/>
        <c:gapWidth val="100"/>
        <c:axId val="27794438"/>
        <c:axId val="48823351"/>
      </c:bar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77944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Schools-Charts'!$C$16:$H$16</c:f>
              <c:numCache>
                <c:ptCount val="6"/>
                <c:pt idx="0">
                  <c:v>0.7311827956989247</c:v>
                </c:pt>
                <c:pt idx="1">
                  <c:v>0.6666666666666666</c:v>
                </c:pt>
                <c:pt idx="2">
                  <c:v>0.75</c:v>
                </c:pt>
                <c:pt idx="3">
                  <c:v>0.3</c:v>
                </c:pt>
                <c:pt idx="4">
                  <c:v>0.6363636363636364</c:v>
                </c:pt>
                <c:pt idx="5">
                  <c:v>0.6905829596412556</c:v>
                </c:pt>
              </c:numCache>
            </c:numRef>
          </c:val>
        </c:ser>
        <c:ser>
          <c:idx val="1"/>
          <c:order val="1"/>
          <c:tx>
            <c:strRef>
              <c:f>'Part 1 Schools-Charts'!$B$17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Schools-Charts'!$C$17:$H$17</c:f>
              <c:numCache>
                <c:ptCount val="6"/>
                <c:pt idx="0">
                  <c:v>0.22580645161290322</c:v>
                </c:pt>
                <c:pt idx="1">
                  <c:v>0.2608695652173913</c:v>
                </c:pt>
                <c:pt idx="2">
                  <c:v>0.175</c:v>
                </c:pt>
                <c:pt idx="3">
                  <c:v>0.3</c:v>
                </c:pt>
                <c:pt idx="4">
                  <c:v>0.09090909090909091</c:v>
                </c:pt>
                <c:pt idx="5">
                  <c:v>0.2242152466367713</c:v>
                </c:pt>
              </c:numCache>
            </c:numRef>
          </c:val>
        </c:ser>
        <c:ser>
          <c:idx val="2"/>
          <c:order val="2"/>
          <c:tx>
            <c:strRef>
              <c:f>'Part 1 Schools-Charts'!$B$18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Schools-Charts'!$C$18:$H$18</c:f>
              <c:numCache>
                <c:ptCount val="6"/>
                <c:pt idx="0">
                  <c:v>0.043010752688172046</c:v>
                </c:pt>
                <c:pt idx="1">
                  <c:v>0.07246376811594203</c:v>
                </c:pt>
                <c:pt idx="2">
                  <c:v>0.075</c:v>
                </c:pt>
                <c:pt idx="3">
                  <c:v>0.4</c:v>
                </c:pt>
                <c:pt idx="4">
                  <c:v>0.2727272727272727</c:v>
                </c:pt>
                <c:pt idx="5">
                  <c:v>0.08520179372197309</c:v>
                </c:pt>
              </c:numCache>
            </c:numRef>
          </c:val>
        </c:ser>
        <c:overlap val="100"/>
        <c:gapWidth val="100"/>
        <c:axId val="36756976"/>
        <c:axId val="62377329"/>
      </c:bar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77329"/>
        <c:crosses val="autoZero"/>
        <c:auto val="1"/>
        <c:lblOffset val="100"/>
        <c:noMultiLvlLbl val="0"/>
      </c:catAx>
      <c:valAx>
        <c:axId val="6237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5697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 Schools-Charts'!$B$21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Schools-Charts'!$C$21:$H$21</c:f>
              <c:numCache>
                <c:ptCount val="6"/>
                <c:pt idx="0">
                  <c:v>0.30303030303030304</c:v>
                </c:pt>
                <c:pt idx="1">
                  <c:v>0.3472222222222222</c:v>
                </c:pt>
                <c:pt idx="2">
                  <c:v>0.4666666666666667</c:v>
                </c:pt>
                <c:pt idx="3">
                  <c:v>0.25</c:v>
                </c:pt>
                <c:pt idx="4">
                  <c:v>0.45454545454545453</c:v>
                </c:pt>
                <c:pt idx="5">
                  <c:v>0.3514644351464435</c:v>
                </c:pt>
              </c:numCache>
            </c:numRef>
          </c:val>
        </c:ser>
        <c:ser>
          <c:idx val="1"/>
          <c:order val="1"/>
          <c:tx>
            <c:strRef>
              <c:f>'Part 1 Schools-Charts'!$B$22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Schools-Charts'!$C$22:$H$22</c:f>
              <c:numCache>
                <c:ptCount val="6"/>
                <c:pt idx="0">
                  <c:v>0.30303030303030304</c:v>
                </c:pt>
                <c:pt idx="1">
                  <c:v>0.3611111111111111</c:v>
                </c:pt>
                <c:pt idx="2">
                  <c:v>0.2222222222222222</c:v>
                </c:pt>
                <c:pt idx="3">
                  <c:v>0.5833333333333334</c:v>
                </c:pt>
                <c:pt idx="4">
                  <c:v>0.2727272727272727</c:v>
                </c:pt>
                <c:pt idx="5">
                  <c:v>0.3179916317991632</c:v>
                </c:pt>
              </c:numCache>
            </c:numRef>
          </c:val>
        </c:ser>
        <c:ser>
          <c:idx val="2"/>
          <c:order val="2"/>
          <c:tx>
            <c:strRef>
              <c:f>'Part 1 Schools-Charts'!$B$23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Schools-Charts'!$C$23:$H$23</c:f>
              <c:numCache>
                <c:ptCount val="6"/>
                <c:pt idx="0">
                  <c:v>0.26262626262626265</c:v>
                </c:pt>
                <c:pt idx="1">
                  <c:v>0.16666666666666666</c:v>
                </c:pt>
                <c:pt idx="2">
                  <c:v>0.2</c:v>
                </c:pt>
                <c:pt idx="3">
                  <c:v>0.16666666666666666</c:v>
                </c:pt>
                <c:pt idx="4">
                  <c:v>0.2727272727272727</c:v>
                </c:pt>
                <c:pt idx="5">
                  <c:v>0.2175732217573222</c:v>
                </c:pt>
              </c:numCache>
            </c:numRef>
          </c:val>
        </c:ser>
        <c:ser>
          <c:idx val="3"/>
          <c:order val="3"/>
          <c:tx>
            <c:strRef>
              <c:f>'Part 1 Schools-Charts'!$B$24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Schools-Charts'!$C$24:$H$24</c:f>
              <c:numCache>
                <c:ptCount val="6"/>
                <c:pt idx="0">
                  <c:v>0.030303030303030304</c:v>
                </c:pt>
                <c:pt idx="1">
                  <c:v>0.06944444444444445</c:v>
                </c:pt>
                <c:pt idx="2">
                  <c:v>0.08888888888888889</c:v>
                </c:pt>
                <c:pt idx="3">
                  <c:v>0</c:v>
                </c:pt>
                <c:pt idx="4">
                  <c:v>0</c:v>
                </c:pt>
                <c:pt idx="5">
                  <c:v>0.0502092050209205</c:v>
                </c:pt>
              </c:numCache>
            </c:numRef>
          </c:val>
        </c:ser>
        <c:ser>
          <c:idx val="4"/>
          <c:order val="4"/>
          <c:tx>
            <c:strRef>
              <c:f>'Part 1 Schools-Charts'!$B$25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 Schools-Charts'!$C$1:$H$1</c:f>
              <c:strCache>
                <c:ptCount val="6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</c:strCache>
            </c:strRef>
          </c:cat>
          <c:val>
            <c:numRef>
              <c:f>'Part 1 Schools-Charts'!$C$25:$H$25</c:f>
              <c:numCache>
                <c:ptCount val="6"/>
                <c:pt idx="0">
                  <c:v>0.0707070707070707</c:v>
                </c:pt>
                <c:pt idx="1">
                  <c:v>0.013888888888888888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0.03347280334728033</c:v>
                </c:pt>
              </c:numCache>
            </c:numRef>
          </c:val>
        </c:ser>
        <c:overlap val="100"/>
        <c:gapWidth val="100"/>
        <c:axId val="24525050"/>
        <c:axId val="19398859"/>
      </c:ba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398859"/>
        <c:crosses val="autoZero"/>
        <c:auto val="1"/>
        <c:lblOffset val="100"/>
        <c:noMultiLvlLbl val="0"/>
      </c:catAx>
      <c:valAx>
        <c:axId val="1939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5250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904875" y="790575"/>
        <a:ext cx="5238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904875" y="3533775"/>
        <a:ext cx="5248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6496050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6505575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904875" y="6296025"/>
        <a:ext cx="52578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6505575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47625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476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9</xdr:col>
      <xdr:colOff>19050</xdr:colOff>
      <xdr:row>4</xdr:row>
      <xdr:rowOff>19050</xdr:rowOff>
    </xdr:from>
    <xdr:to>
      <xdr:col>17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0096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9525</xdr:rowOff>
    </xdr:from>
    <xdr:to>
      <xdr:col>17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99060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38</xdr:row>
      <xdr:rowOff>9525</xdr:rowOff>
    </xdr:from>
    <xdr:to>
      <xdr:col>17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0001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4</xdr:row>
      <xdr:rowOff>9525</xdr:rowOff>
    </xdr:from>
    <xdr:to>
      <xdr:col>27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1342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19050</xdr:colOff>
      <xdr:row>38</xdr:row>
      <xdr:rowOff>19050</xdr:rowOff>
    </xdr:from>
    <xdr:to>
      <xdr:col>27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1437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</xdr:colOff>
      <xdr:row>21</xdr:row>
      <xdr:rowOff>9525</xdr:rowOff>
    </xdr:from>
    <xdr:to>
      <xdr:col>27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1342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7819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442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12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20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18</xdr:col>
      <xdr:colOff>190500</xdr:colOff>
      <xdr:row>5</xdr:row>
      <xdr:rowOff>0</xdr:rowOff>
    </xdr:from>
    <xdr:to>
      <xdr:col>18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19050</xdr:rowOff>
    </xdr:from>
    <xdr:to>
      <xdr:col>21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37909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23</xdr:row>
      <xdr:rowOff>28575</xdr:rowOff>
    </xdr:from>
    <xdr:to>
      <xdr:col>15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1238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24</xdr:row>
      <xdr:rowOff>0</xdr:rowOff>
    </xdr:from>
    <xdr:to>
      <xdr:col>21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38004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57150</xdr:colOff>
      <xdr:row>40</xdr:row>
      <xdr:rowOff>0</xdr:rowOff>
    </xdr:from>
    <xdr:to>
      <xdr:col>15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1524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19050</xdr:colOff>
      <xdr:row>7</xdr:row>
      <xdr:rowOff>19050</xdr:rowOff>
    </xdr:from>
    <xdr:to>
      <xdr:col>27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74295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47625</xdr:colOff>
      <xdr:row>5</xdr:row>
      <xdr:rowOff>0</xdr:rowOff>
    </xdr:from>
    <xdr:to>
      <xdr:col>24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77275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9525</xdr:rowOff>
    </xdr:from>
    <xdr:to>
      <xdr:col>27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58450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30</xdr:col>
      <xdr:colOff>190500</xdr:colOff>
      <xdr:row>5</xdr:row>
      <xdr:rowOff>0</xdr:rowOff>
    </xdr:from>
    <xdr:to>
      <xdr:col>30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477750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19050</xdr:rowOff>
    </xdr:from>
    <xdr:to>
      <xdr:col>33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111061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28575</xdr:colOff>
      <xdr:row>23</xdr:row>
      <xdr:rowOff>28575</xdr:rowOff>
    </xdr:from>
    <xdr:to>
      <xdr:col>27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74390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47625</xdr:colOff>
      <xdr:row>24</xdr:row>
      <xdr:rowOff>0</xdr:rowOff>
    </xdr:from>
    <xdr:to>
      <xdr:col>33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111156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27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74104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40</xdr:row>
      <xdr:rowOff>133350</xdr:rowOff>
    </xdr:from>
    <xdr:to>
      <xdr:col>33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110680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47625</xdr:colOff>
      <xdr:row>6</xdr:row>
      <xdr:rowOff>38100</xdr:rowOff>
    </xdr:from>
    <xdr:to>
      <xdr:col>15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1428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21</xdr:col>
      <xdr:colOff>561975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37528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6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2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3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4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5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6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WEB\FactBookAnnex\Alum2003_1\PART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1</v>
          </cell>
        </row>
        <row r="23">
          <cell r="C23">
            <v>1</v>
          </cell>
        </row>
        <row r="31">
          <cell r="C31">
            <v>1</v>
          </cell>
        </row>
        <row r="38">
          <cell r="C38">
            <v>1</v>
          </cell>
        </row>
        <row r="45">
          <cell r="C45">
            <v>1</v>
          </cell>
        </row>
        <row r="60">
          <cell r="C60">
            <v>1</v>
          </cell>
        </row>
        <row r="67">
          <cell r="C67">
            <v>1</v>
          </cell>
        </row>
        <row r="74">
          <cell r="C74">
            <v>1</v>
          </cell>
        </row>
        <row r="81">
          <cell r="C81">
            <v>1</v>
          </cell>
        </row>
        <row r="88">
          <cell r="C88">
            <v>2</v>
          </cell>
        </row>
        <row r="95">
          <cell r="C95">
            <v>1</v>
          </cell>
        </row>
        <row r="110">
          <cell r="C110">
            <v>1</v>
          </cell>
        </row>
        <row r="117">
          <cell r="C117">
            <v>1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1</v>
          </cell>
        </row>
        <row r="144">
          <cell r="C144">
            <v>3</v>
          </cell>
        </row>
        <row r="157">
          <cell r="C157">
            <v>2</v>
          </cell>
        </row>
        <row r="162">
          <cell r="C162">
            <v>2</v>
          </cell>
        </row>
        <row r="167">
          <cell r="C167">
            <v>2</v>
          </cell>
        </row>
        <row r="172">
          <cell r="C172">
            <v>4</v>
          </cell>
        </row>
        <row r="177">
          <cell r="C177">
            <v>3</v>
          </cell>
        </row>
        <row r="182">
          <cell r="C182">
            <v>3</v>
          </cell>
        </row>
        <row r="187">
          <cell r="C187">
            <v>4</v>
          </cell>
        </row>
        <row r="197">
          <cell r="C197">
            <v>4</v>
          </cell>
        </row>
        <row r="214">
          <cell r="C214">
            <v>1</v>
          </cell>
          <cell r="F214">
            <v>0</v>
          </cell>
        </row>
        <row r="221">
          <cell r="C221">
            <v>1</v>
          </cell>
          <cell r="F221">
            <v>0</v>
          </cell>
        </row>
        <row r="229">
          <cell r="C229">
            <v>1</v>
          </cell>
          <cell r="F229">
            <v>0</v>
          </cell>
        </row>
        <row r="236">
          <cell r="C236">
            <v>1</v>
          </cell>
          <cell r="F236">
            <v>0</v>
          </cell>
        </row>
        <row r="243">
          <cell r="C243">
            <v>1</v>
          </cell>
          <cell r="F243">
            <v>0</v>
          </cell>
        </row>
        <row r="259">
          <cell r="C259">
            <v>1</v>
          </cell>
          <cell r="F259">
            <v>0</v>
          </cell>
        </row>
        <row r="266">
          <cell r="C266">
            <v>1</v>
          </cell>
          <cell r="F266">
            <v>0</v>
          </cell>
        </row>
        <row r="273">
          <cell r="C273">
            <v>1</v>
          </cell>
          <cell r="F273">
            <v>0</v>
          </cell>
        </row>
        <row r="280">
          <cell r="C280">
            <v>1</v>
          </cell>
          <cell r="F280">
            <v>0</v>
          </cell>
        </row>
        <row r="287">
          <cell r="C287">
            <v>1</v>
          </cell>
          <cell r="F287">
            <v>1</v>
          </cell>
        </row>
        <row r="303">
          <cell r="C303">
            <v>1</v>
          </cell>
          <cell r="F303">
            <v>0</v>
          </cell>
        </row>
        <row r="310">
          <cell r="C310">
            <v>1</v>
          </cell>
          <cell r="F310">
            <v>0</v>
          </cell>
        </row>
        <row r="317">
          <cell r="C317">
            <v>1</v>
          </cell>
          <cell r="F317">
            <v>0</v>
          </cell>
        </row>
        <row r="324">
          <cell r="C324">
            <v>1</v>
          </cell>
          <cell r="F324">
            <v>0</v>
          </cell>
        </row>
        <row r="330">
          <cell r="C330">
            <v>1</v>
          </cell>
          <cell r="F330">
            <v>1</v>
          </cell>
        </row>
        <row r="336">
          <cell r="C336">
            <v>1</v>
          </cell>
          <cell r="F336">
            <v>0</v>
          </cell>
        </row>
        <row r="352">
          <cell r="C352">
            <v>1</v>
          </cell>
          <cell r="F352">
            <v>2</v>
          </cell>
        </row>
        <row r="358">
          <cell r="C358">
            <v>2</v>
          </cell>
          <cell r="F358">
            <v>0</v>
          </cell>
        </row>
        <row r="363">
          <cell r="C363">
            <v>2</v>
          </cell>
          <cell r="F363">
            <v>2</v>
          </cell>
        </row>
        <row r="368">
          <cell r="C368">
            <v>2</v>
          </cell>
          <cell r="F368">
            <v>0</v>
          </cell>
        </row>
        <row r="373">
          <cell r="C373">
            <v>2</v>
          </cell>
          <cell r="F373">
            <v>1</v>
          </cell>
        </row>
        <row r="378">
          <cell r="C378">
            <v>2</v>
          </cell>
          <cell r="F378">
            <v>0</v>
          </cell>
        </row>
        <row r="383">
          <cell r="C383">
            <v>2</v>
          </cell>
          <cell r="F383">
            <v>0</v>
          </cell>
        </row>
        <row r="396">
          <cell r="C396">
            <v>2</v>
          </cell>
          <cell r="F396">
            <v>1</v>
          </cell>
        </row>
        <row r="406">
          <cell r="C406">
            <v>2</v>
          </cell>
          <cell r="F406">
            <v>1</v>
          </cell>
        </row>
        <row r="419">
          <cell r="C419">
            <v>1</v>
          </cell>
          <cell r="F419">
            <v>0</v>
          </cell>
          <cell r="I419">
            <v>0</v>
          </cell>
        </row>
        <row r="426">
          <cell r="C426">
            <v>1</v>
          </cell>
          <cell r="F426">
            <v>0</v>
          </cell>
          <cell r="I426">
            <v>0</v>
          </cell>
        </row>
        <row r="434">
          <cell r="C434">
            <v>1</v>
          </cell>
          <cell r="F434">
            <v>0</v>
          </cell>
          <cell r="I434">
            <v>0</v>
          </cell>
        </row>
        <row r="450">
          <cell r="C450">
            <v>1</v>
          </cell>
          <cell r="F450">
            <v>0</v>
          </cell>
          <cell r="I450">
            <v>0</v>
          </cell>
        </row>
        <row r="457">
          <cell r="C457">
            <v>1</v>
          </cell>
          <cell r="F457">
            <v>0</v>
          </cell>
          <cell r="I457">
            <v>0</v>
          </cell>
        </row>
        <row r="464">
          <cell r="C464">
            <v>1</v>
          </cell>
          <cell r="F464">
            <v>0</v>
          </cell>
          <cell r="I464">
            <v>0</v>
          </cell>
        </row>
        <row r="471">
          <cell r="C471">
            <v>1</v>
          </cell>
          <cell r="F471">
            <v>0</v>
          </cell>
          <cell r="I471">
            <v>0</v>
          </cell>
        </row>
        <row r="478">
          <cell r="C478">
            <v>1</v>
          </cell>
          <cell r="F478">
            <v>0</v>
          </cell>
          <cell r="I478">
            <v>0</v>
          </cell>
        </row>
        <row r="494">
          <cell r="C494">
            <v>1</v>
          </cell>
          <cell r="F494">
            <v>0</v>
          </cell>
          <cell r="I494">
            <v>0</v>
          </cell>
        </row>
        <row r="501">
          <cell r="C501">
            <v>2</v>
          </cell>
          <cell r="F501">
            <v>0</v>
          </cell>
          <cell r="I501">
            <v>0</v>
          </cell>
        </row>
        <row r="508">
          <cell r="C508">
            <v>1</v>
          </cell>
          <cell r="F508">
            <v>0</v>
          </cell>
          <cell r="I508">
            <v>0</v>
          </cell>
        </row>
        <row r="515">
          <cell r="C515">
            <v>1</v>
          </cell>
          <cell r="F515">
            <v>0</v>
          </cell>
          <cell r="I515">
            <v>0</v>
          </cell>
        </row>
        <row r="522">
          <cell r="C522">
            <v>1</v>
          </cell>
          <cell r="F522">
            <v>0</v>
          </cell>
          <cell r="I522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1</v>
          </cell>
          <cell r="F550">
            <v>0</v>
          </cell>
          <cell r="I550">
            <v>0</v>
          </cell>
        </row>
        <row r="558">
          <cell r="C558">
            <v>2</v>
          </cell>
          <cell r="F558">
            <v>1</v>
          </cell>
          <cell r="I558">
            <v>0</v>
          </cell>
        </row>
        <row r="564">
          <cell r="C564">
            <v>2</v>
          </cell>
          <cell r="F564">
            <v>0</v>
          </cell>
          <cell r="I564">
            <v>0</v>
          </cell>
        </row>
        <row r="569">
          <cell r="C569">
            <v>2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3</v>
          </cell>
          <cell r="F589">
            <v>0</v>
          </cell>
          <cell r="I589">
            <v>0</v>
          </cell>
        </row>
        <row r="594">
          <cell r="C594">
            <v>2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1</v>
          </cell>
          <cell r="F604">
            <v>0</v>
          </cell>
          <cell r="I604">
            <v>0</v>
          </cell>
        </row>
        <row r="614">
          <cell r="C614">
            <v>2</v>
          </cell>
          <cell r="F614">
            <v>1</v>
          </cell>
          <cell r="I6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4">
          <cell r="C14">
            <v>3</v>
          </cell>
        </row>
        <row r="19">
          <cell r="C19">
            <v>393</v>
          </cell>
        </row>
        <row r="33">
          <cell r="C33">
            <v>1</v>
          </cell>
        </row>
        <row r="38">
          <cell r="C38">
            <v>52</v>
          </cell>
        </row>
        <row r="42">
          <cell r="C42">
            <v>4</v>
          </cell>
        </row>
        <row r="62">
          <cell r="C62">
            <v>129</v>
          </cell>
          <cell r="F62">
            <v>262</v>
          </cell>
        </row>
        <row r="64">
          <cell r="C64">
            <v>44</v>
          </cell>
          <cell r="F64">
            <v>129</v>
          </cell>
        </row>
        <row r="76">
          <cell r="C76">
            <v>0</v>
          </cell>
          <cell r="F76">
            <v>1</v>
          </cell>
        </row>
        <row r="85">
          <cell r="C85">
            <v>1</v>
          </cell>
          <cell r="F85">
            <v>3</v>
          </cell>
        </row>
        <row r="105">
          <cell r="C105">
            <v>360</v>
          </cell>
          <cell r="F105">
            <v>20</v>
          </cell>
          <cell r="I105">
            <v>11</v>
          </cell>
        </row>
        <row r="107">
          <cell r="C107">
            <v>144</v>
          </cell>
          <cell r="F107">
            <v>21</v>
          </cell>
          <cell r="I107">
            <v>8</v>
          </cell>
        </row>
        <row r="119">
          <cell r="C119">
            <v>1</v>
          </cell>
          <cell r="F119">
            <v>0</v>
          </cell>
          <cell r="I119">
            <v>0</v>
          </cell>
        </row>
        <row r="128">
          <cell r="C128">
            <v>3</v>
          </cell>
          <cell r="F128">
            <v>1</v>
          </cell>
          <cell r="I12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161</v>
          </cell>
        </row>
        <row r="187">
          <cell r="C187">
            <v>156</v>
          </cell>
          <cell r="F187">
            <v>308</v>
          </cell>
        </row>
        <row r="188">
          <cell r="C188">
            <v>29</v>
          </cell>
          <cell r="F188">
            <v>74</v>
          </cell>
        </row>
        <row r="364">
          <cell r="C364">
            <v>45</v>
          </cell>
          <cell r="F364">
            <v>115</v>
          </cell>
        </row>
        <row r="371">
          <cell r="C371">
            <v>416</v>
          </cell>
          <cell r="F371">
            <v>33</v>
          </cell>
          <cell r="I371">
            <v>15</v>
          </cell>
        </row>
        <row r="372">
          <cell r="C372">
            <v>94</v>
          </cell>
          <cell r="F372">
            <v>7</v>
          </cell>
          <cell r="I372">
            <v>2</v>
          </cell>
        </row>
        <row r="549">
          <cell r="C549">
            <v>136</v>
          </cell>
          <cell r="F549">
            <v>19</v>
          </cell>
          <cell r="I54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8</v>
          </cell>
        </row>
        <row r="26">
          <cell r="C26">
            <v>8</v>
          </cell>
        </row>
        <row r="40">
          <cell r="C40">
            <v>4</v>
          </cell>
          <cell r="F40">
            <v>4</v>
          </cell>
        </row>
        <row r="57">
          <cell r="C57">
            <v>4</v>
          </cell>
          <cell r="F57">
            <v>4</v>
          </cell>
        </row>
        <row r="71">
          <cell r="C71">
            <v>7</v>
          </cell>
          <cell r="F71">
            <v>1</v>
          </cell>
          <cell r="I71">
            <v>0</v>
          </cell>
        </row>
        <row r="80">
          <cell r="C80">
            <v>7</v>
          </cell>
          <cell r="F80">
            <v>1</v>
          </cell>
          <cell r="I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2004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271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37</v>
          </cell>
          <cell r="D11">
            <v>0.13653136531365315</v>
          </cell>
          <cell r="E11">
            <v>0.13857677902621723</v>
          </cell>
        </row>
        <row r="12">
          <cell r="B12" t="str">
            <v>    Yes, Part Time</v>
          </cell>
          <cell r="C12">
            <v>27</v>
          </cell>
          <cell r="D12">
            <v>0.0996309963099631</v>
          </cell>
          <cell r="E12">
            <v>0.10112359550561797</v>
          </cell>
        </row>
        <row r="13">
          <cell r="B13" t="str">
            <v>    No</v>
          </cell>
          <cell r="C13">
            <v>203</v>
          </cell>
          <cell r="D13">
            <v>0.7490774907749077</v>
          </cell>
          <cell r="E13">
            <v>0.7602996254681648</v>
          </cell>
        </row>
        <row r="14">
          <cell r="B14" t="str">
            <v>    No Response</v>
          </cell>
          <cell r="C14">
            <v>4</v>
          </cell>
          <cell r="D14">
            <v>0.014760147601476014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55</v>
          </cell>
          <cell r="D17">
            <v>0.2029520295202952</v>
          </cell>
          <cell r="E17">
            <v>0.5092592592592593</v>
          </cell>
        </row>
        <row r="18">
          <cell r="B18" t="str">
            <v>    No</v>
          </cell>
          <cell r="C18">
            <v>53</v>
          </cell>
          <cell r="D18">
            <v>0.19557195571955718</v>
          </cell>
          <cell r="E18">
            <v>0.49074074074074076</v>
          </cell>
        </row>
        <row r="19">
          <cell r="B19" t="str">
            <v>    No Response</v>
          </cell>
          <cell r="C19">
            <v>163</v>
          </cell>
          <cell r="D19">
            <v>0.6014760147601476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55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1</v>
          </cell>
          <cell r="D23">
            <v>0.01818181818181818</v>
          </cell>
          <cell r="E23">
            <v>0.01818181818181818</v>
          </cell>
        </row>
        <row r="24">
          <cell r="B24" t="str">
            <v>    Second Bachelor's</v>
          </cell>
          <cell r="C24">
            <v>3</v>
          </cell>
          <cell r="D24">
            <v>0.05454545454545454</v>
          </cell>
          <cell r="E24">
            <v>0.05454545454545454</v>
          </cell>
        </row>
        <row r="25">
          <cell r="B25" t="str">
            <v>    Academic Master's (MA, MS, MEd, etc)</v>
          </cell>
          <cell r="C25">
            <v>22</v>
          </cell>
          <cell r="D25">
            <v>0.4</v>
          </cell>
          <cell r="E25">
            <v>0.4</v>
          </cell>
        </row>
        <row r="26">
          <cell r="B26" t="str">
            <v>    Prof. Master's or Ed Specialist</v>
          </cell>
          <cell r="C26">
            <v>21</v>
          </cell>
          <cell r="D26">
            <v>0.38181818181818183</v>
          </cell>
          <cell r="E26">
            <v>0.38181818181818183</v>
          </cell>
        </row>
        <row r="27">
          <cell r="B27" t="str">
            <v>    Medicine (MD, OD)</v>
          </cell>
          <cell r="C27">
            <v>0</v>
          </cell>
          <cell r="D27">
            <v>0</v>
          </cell>
          <cell r="E27">
            <v>0</v>
          </cell>
        </row>
        <row r="28">
          <cell r="B28" t="str">
            <v>    Health Prof. (dentistry, pharmacy, etc.)</v>
          </cell>
          <cell r="C28">
            <v>2</v>
          </cell>
          <cell r="D28">
            <v>0.03636363636363636</v>
          </cell>
          <cell r="E28">
            <v>0.03636363636363636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3</v>
          </cell>
          <cell r="D30">
            <v>0.05454545454545454</v>
          </cell>
          <cell r="E30">
            <v>0.05454545454545454</v>
          </cell>
        </row>
        <row r="31">
          <cell r="B31" t="str">
            <v>    Doctorate (PhD, EdD, DA, DBA, etc.)</v>
          </cell>
          <cell r="C31">
            <v>1</v>
          </cell>
          <cell r="D31">
            <v>0.01818181818181818</v>
          </cell>
          <cell r="E31">
            <v>0.01818181818181818</v>
          </cell>
        </row>
        <row r="32">
          <cell r="B32" t="str">
            <v>    Other</v>
          </cell>
          <cell r="C32">
            <v>2</v>
          </cell>
          <cell r="D32">
            <v>0.03636363636363636</v>
          </cell>
          <cell r="E32">
            <v>0.03636363636363636</v>
          </cell>
        </row>
        <row r="33">
          <cell r="B33" t="str">
            <v>    No Response</v>
          </cell>
          <cell r="C33">
            <v>0</v>
          </cell>
          <cell r="D33">
            <v>0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14</v>
          </cell>
          <cell r="D36">
            <v>0.2545454545454545</v>
          </cell>
          <cell r="E36">
            <v>0.25925925925925924</v>
          </cell>
        </row>
        <row r="37">
          <cell r="B37" t="str">
            <v>    Well</v>
          </cell>
          <cell r="C37">
            <v>12</v>
          </cell>
          <cell r="D37">
            <v>0.21818181818181817</v>
          </cell>
          <cell r="E37">
            <v>0.2222222222222222</v>
          </cell>
        </row>
        <row r="38">
          <cell r="B38" t="str">
            <v>    Adequately</v>
          </cell>
          <cell r="C38">
            <v>18</v>
          </cell>
          <cell r="D38">
            <v>0.32727272727272727</v>
          </cell>
          <cell r="E38">
            <v>0.3333333333333333</v>
          </cell>
        </row>
        <row r="39">
          <cell r="B39" t="str">
            <v>    Inadequately</v>
          </cell>
          <cell r="C39">
            <v>6</v>
          </cell>
          <cell r="D39">
            <v>0.10909090909090909</v>
          </cell>
          <cell r="E39">
            <v>0.1111111111111111</v>
          </cell>
        </row>
        <row r="40">
          <cell r="B40" t="str">
            <v>    Poorly</v>
          </cell>
          <cell r="C40">
            <v>4</v>
          </cell>
          <cell r="D40">
            <v>0.07272727272727272</v>
          </cell>
          <cell r="E40">
            <v>0.07407407407407407</v>
          </cell>
        </row>
        <row r="41">
          <cell r="B41" t="str">
            <v>    Very Poorly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    No Response</v>
          </cell>
          <cell r="C42">
            <v>1</v>
          </cell>
          <cell r="D42">
            <v>0.01818181818181818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2004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94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15</v>
          </cell>
          <cell r="D54">
            <v>0.1595744680851064</v>
          </cell>
          <cell r="E54">
            <v>0.16129032258064516</v>
          </cell>
        </row>
        <row r="55">
          <cell r="B55" t="str">
            <v>    Yes, Part Time</v>
          </cell>
          <cell r="C55">
            <v>9</v>
          </cell>
          <cell r="D55">
            <v>0.09574468085106383</v>
          </cell>
          <cell r="E55">
            <v>0.0967741935483871</v>
          </cell>
        </row>
        <row r="56">
          <cell r="B56" t="str">
            <v>    No</v>
          </cell>
          <cell r="C56">
            <v>69</v>
          </cell>
          <cell r="D56">
            <v>0.7340425531914894</v>
          </cell>
          <cell r="E56">
            <v>0.7419354838709677</v>
          </cell>
        </row>
        <row r="57">
          <cell r="B57" t="str">
            <v>    No Response</v>
          </cell>
          <cell r="C57">
            <v>1</v>
          </cell>
          <cell r="D57">
            <v>0.010638297872340425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21</v>
          </cell>
          <cell r="D60">
            <v>0.22340425531914893</v>
          </cell>
          <cell r="E60">
            <v>0.4666666666666667</v>
          </cell>
        </row>
        <row r="61">
          <cell r="B61" t="str">
            <v>    No</v>
          </cell>
          <cell r="C61">
            <v>24</v>
          </cell>
          <cell r="D61">
            <v>0.2553191489361702</v>
          </cell>
          <cell r="E61">
            <v>0.5333333333333333</v>
          </cell>
        </row>
        <row r="62">
          <cell r="B62" t="str">
            <v>    No Response</v>
          </cell>
          <cell r="C62">
            <v>49</v>
          </cell>
          <cell r="D62">
            <v>0.5212765957446809</v>
          </cell>
          <cell r="E62" t="str">
            <v>--  </v>
          </cell>
          <cell r="F62">
            <v>114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21</v>
          </cell>
          <cell r="D64">
            <v>1</v>
          </cell>
          <cell r="F64">
            <v>33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0</v>
          </cell>
          <cell r="D66">
            <v>0</v>
          </cell>
          <cell r="E66">
            <v>0</v>
          </cell>
          <cell r="F66">
            <v>1</v>
          </cell>
          <cell r="G66">
            <v>0.030303030303030304</v>
          </cell>
          <cell r="H66">
            <v>0.030303030303030304</v>
          </cell>
        </row>
        <row r="67">
          <cell r="B67" t="str">
            <v>    Second Bachelor's</v>
          </cell>
          <cell r="C67">
            <v>2</v>
          </cell>
          <cell r="D67">
            <v>0.09523809523809523</v>
          </cell>
          <cell r="E67">
            <v>0.09523809523809523</v>
          </cell>
          <cell r="F67">
            <v>1</v>
          </cell>
          <cell r="G67">
            <v>0.030303030303030304</v>
          </cell>
          <cell r="H67">
            <v>0.030303030303030304</v>
          </cell>
        </row>
        <row r="68">
          <cell r="B68" t="str">
            <v>    Academic Master's (MA, MS, MEd, etc)</v>
          </cell>
          <cell r="C68">
            <v>9</v>
          </cell>
          <cell r="D68">
            <v>0.42857142857142855</v>
          </cell>
          <cell r="E68">
            <v>0.42857142857142855</v>
          </cell>
          <cell r="F68">
            <v>12</v>
          </cell>
          <cell r="G68">
            <v>0.36363636363636365</v>
          </cell>
          <cell r="H68">
            <v>0.36363636363636365</v>
          </cell>
        </row>
        <row r="69">
          <cell r="B69" t="str">
            <v>    Prof. Master's of Ed Specialist</v>
          </cell>
          <cell r="C69">
            <v>8</v>
          </cell>
          <cell r="D69">
            <v>0.38095238095238093</v>
          </cell>
          <cell r="E69">
            <v>0.38095238095238093</v>
          </cell>
          <cell r="F69">
            <v>13</v>
          </cell>
          <cell r="G69">
            <v>0.3939393939393939</v>
          </cell>
          <cell r="H69">
            <v>0.3939393939393939</v>
          </cell>
        </row>
        <row r="70">
          <cell r="B70" t="str">
            <v>    Medicine (MD, OD)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    Health Prof. (dentistry, pharmacy, etc.)</v>
          </cell>
          <cell r="C71">
            <v>0</v>
          </cell>
          <cell r="D71">
            <v>0</v>
          </cell>
          <cell r="E71">
            <v>0</v>
          </cell>
          <cell r="F71">
            <v>2</v>
          </cell>
          <cell r="G71">
            <v>0.06060606060606061</v>
          </cell>
          <cell r="H71">
            <v>0.06060606060606061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1</v>
          </cell>
          <cell r="D73">
            <v>0.047619047619047616</v>
          </cell>
          <cell r="E73">
            <v>0.047619047619047616</v>
          </cell>
          <cell r="F73">
            <v>2</v>
          </cell>
          <cell r="G73">
            <v>0.06060606060606061</v>
          </cell>
          <cell r="H73">
            <v>0.06060606060606061</v>
          </cell>
        </row>
        <row r="74">
          <cell r="B74" t="str">
            <v>    Doctorate (PhD, EdD, DA, DBA, etc.)</v>
          </cell>
          <cell r="C74">
            <v>1</v>
          </cell>
          <cell r="D74">
            <v>0.047619047619047616</v>
          </cell>
          <cell r="E74">
            <v>0.047619047619047616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    Other</v>
          </cell>
          <cell r="C75">
            <v>0</v>
          </cell>
          <cell r="D75">
            <v>0</v>
          </cell>
          <cell r="E75">
            <v>0</v>
          </cell>
          <cell r="F75">
            <v>2</v>
          </cell>
          <cell r="G75">
            <v>0.06060606060606061</v>
          </cell>
          <cell r="H75">
            <v>0.06060606060606061</v>
          </cell>
        </row>
        <row r="76">
          <cell r="B76" t="str">
            <v>    No Response</v>
          </cell>
          <cell r="C76">
            <v>0</v>
          </cell>
          <cell r="D76">
            <v>0</v>
          </cell>
          <cell r="E76" t="str">
            <v>--  </v>
          </cell>
          <cell r="F76">
            <v>0</v>
          </cell>
          <cell r="G76">
            <v>0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5</v>
          </cell>
          <cell r="D79">
            <v>0.23809523809523808</v>
          </cell>
          <cell r="E79">
            <v>0.25</v>
          </cell>
          <cell r="F79">
            <v>9</v>
          </cell>
          <cell r="G79">
            <v>0.2727272727272727</v>
          </cell>
          <cell r="H79">
            <v>0.2727272727272727</v>
          </cell>
        </row>
        <row r="80">
          <cell r="B80" t="str">
            <v>    Well</v>
          </cell>
          <cell r="C80">
            <v>5</v>
          </cell>
          <cell r="D80">
            <v>0.23809523809523808</v>
          </cell>
          <cell r="E80">
            <v>0.25</v>
          </cell>
          <cell r="F80">
            <v>7</v>
          </cell>
          <cell r="G80">
            <v>0.21212121212121213</v>
          </cell>
          <cell r="H80">
            <v>0.21212121212121213</v>
          </cell>
        </row>
        <row r="81">
          <cell r="B81" t="str">
            <v>    Adequately</v>
          </cell>
          <cell r="C81">
            <v>7</v>
          </cell>
          <cell r="D81">
            <v>0.3333333333333333</v>
          </cell>
          <cell r="E81">
            <v>0.35</v>
          </cell>
          <cell r="F81">
            <v>11</v>
          </cell>
          <cell r="G81">
            <v>0.3333333333333333</v>
          </cell>
          <cell r="H81">
            <v>0.3333333333333333</v>
          </cell>
        </row>
        <row r="82">
          <cell r="B82" t="str">
            <v>    Inadequately</v>
          </cell>
          <cell r="C82">
            <v>2</v>
          </cell>
          <cell r="D82">
            <v>0.09523809523809523</v>
          </cell>
          <cell r="E82">
            <v>0.1</v>
          </cell>
          <cell r="F82">
            <v>4</v>
          </cell>
          <cell r="G82">
            <v>0.12121212121212122</v>
          </cell>
          <cell r="H82">
            <v>0.12121212121212122</v>
          </cell>
        </row>
        <row r="83">
          <cell r="B83" t="str">
            <v>    Poorly</v>
          </cell>
          <cell r="C83">
            <v>1</v>
          </cell>
          <cell r="D83">
            <v>0.047619047619047616</v>
          </cell>
          <cell r="E83">
            <v>0.05</v>
          </cell>
          <cell r="F83">
            <v>2</v>
          </cell>
          <cell r="G83">
            <v>0.06060606060606061</v>
          </cell>
          <cell r="H83">
            <v>0.06060606060606061</v>
          </cell>
        </row>
        <row r="84">
          <cell r="B84" t="str">
            <v>    Very Poorly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1</v>
          </cell>
          <cell r="D85">
            <v>0.047619047619047616</v>
          </cell>
          <cell r="E85" t="str">
            <v>--  </v>
          </cell>
          <cell r="F85">
            <v>0</v>
          </cell>
          <cell r="G85">
            <v>0</v>
          </cell>
          <cell r="H85" t="str">
            <v>--  </v>
          </cell>
        </row>
        <row r="86">
          <cell r="A86" t="str">
            <v>Survey of 2004 Baccalaureate Graduates -- One Year Out</v>
          </cell>
        </row>
        <row r="87">
          <cell r="A87" t="str">
            <v>Survey Responses  --  Part II</v>
          </cell>
        </row>
        <row r="88">
          <cell r="A88" t="str">
            <v>Education Questions</v>
          </cell>
        </row>
        <row r="89">
          <cell r="C89" t="str">
            <v>White, Non-Hispanic</v>
          </cell>
          <cell r="F89" t="str">
            <v>Black, Non-Hispanic</v>
          </cell>
        </row>
        <row r="90">
          <cell r="D90" t="str">
            <v>Percent</v>
          </cell>
          <cell r="E90" t="str">
            <v>Percent</v>
          </cell>
          <cell r="G90" t="str">
            <v>Percent</v>
          </cell>
          <cell r="H90" t="str">
            <v>Percent</v>
          </cell>
        </row>
        <row r="91">
          <cell r="B91" t="str">
            <v>Race/Ethnic Detail</v>
          </cell>
          <cell r="D91" t="str">
            <v>of Survey</v>
          </cell>
          <cell r="E91" t="str">
            <v>of Question</v>
          </cell>
          <cell r="G91" t="str">
            <v>of Survey</v>
          </cell>
          <cell r="H91" t="str">
            <v>of Question</v>
          </cell>
        </row>
        <row r="92">
          <cell r="C92" t="str">
            <v>Number</v>
          </cell>
          <cell r="D92" t="str">
            <v>Respondents</v>
          </cell>
          <cell r="E92" t="str">
            <v>Respondents</v>
          </cell>
          <cell r="F92" t="str">
            <v>Number</v>
          </cell>
          <cell r="G92" t="str">
            <v>Respondents</v>
          </cell>
          <cell r="H92" t="str">
            <v>Respondents</v>
          </cell>
        </row>
        <row r="105">
          <cell r="C105">
            <v>147</v>
          </cell>
          <cell r="F105">
            <v>9</v>
          </cell>
          <cell r="I105">
            <v>7</v>
          </cell>
        </row>
        <row r="107">
          <cell r="C107">
            <v>47</v>
          </cell>
          <cell r="F107">
            <v>4</v>
          </cell>
          <cell r="I107">
            <v>3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8">
          <cell r="C128">
            <v>1</v>
          </cell>
          <cell r="F128">
            <v>0</v>
          </cell>
          <cell r="I1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271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199</v>
          </cell>
          <cell r="D10">
            <v>0.7343173431734318</v>
          </cell>
          <cell r="E10">
            <v>0.737037037037037</v>
          </cell>
        </row>
        <row r="11">
          <cell r="B11" t="str">
            <v>    Part-time</v>
          </cell>
          <cell r="C11">
            <v>42</v>
          </cell>
          <cell r="D11">
            <v>0.15498154981549817</v>
          </cell>
          <cell r="E11">
            <v>0.15555555555555556</v>
          </cell>
        </row>
        <row r="12">
          <cell r="B12" t="str">
            <v>    Not, but Seeking</v>
          </cell>
          <cell r="C12">
            <v>14</v>
          </cell>
          <cell r="D12">
            <v>0.05166051660516605</v>
          </cell>
          <cell r="E12">
            <v>0.05185185185185185</v>
          </cell>
        </row>
        <row r="13">
          <cell r="B13" t="str">
            <v>    Not, not Seeking</v>
          </cell>
          <cell r="C13">
            <v>15</v>
          </cell>
          <cell r="D13">
            <v>0.055350553505535055</v>
          </cell>
          <cell r="E13">
            <v>0.05555555555555555</v>
          </cell>
        </row>
        <row r="14">
          <cell r="B14" t="str">
            <v>    No Response</v>
          </cell>
          <cell r="C14">
            <v>1</v>
          </cell>
          <cell r="D14">
            <v>0.0036900369003690036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241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154</v>
          </cell>
          <cell r="D22">
            <v>0.6390041493775933</v>
          </cell>
          <cell r="E22">
            <v>0.6875</v>
          </cell>
        </row>
        <row r="23">
          <cell r="B23" t="str">
            <v>    Missouri</v>
          </cell>
          <cell r="C23">
            <v>51</v>
          </cell>
          <cell r="D23">
            <v>0.21161825726141079</v>
          </cell>
          <cell r="E23">
            <v>0.22767857142857142</v>
          </cell>
        </row>
        <row r="24">
          <cell r="B24" t="str">
            <v>    Other</v>
          </cell>
          <cell r="C24">
            <v>19</v>
          </cell>
          <cell r="D24">
            <v>0.07883817427385892</v>
          </cell>
          <cell r="E24">
            <v>0.08482142857142858</v>
          </cell>
        </row>
        <row r="25">
          <cell r="B25" t="str">
            <v>    No Response</v>
          </cell>
          <cell r="C25">
            <v>17</v>
          </cell>
          <cell r="D25">
            <v>0.07053941908713693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17</v>
          </cell>
          <cell r="D27">
            <v>0.07053941908713693</v>
          </cell>
          <cell r="E27">
            <v>0.07083333333333333</v>
          </cell>
        </row>
        <row r="28">
          <cell r="B28" t="str">
            <v>    Business (Industrial, Commercial or Service)</v>
          </cell>
          <cell r="C28">
            <v>91</v>
          </cell>
          <cell r="D28">
            <v>0.3775933609958506</v>
          </cell>
          <cell r="E28">
            <v>0.37916666666666665</v>
          </cell>
        </row>
        <row r="29">
          <cell r="B29" t="str">
            <v>    Professional Firm (e.g., Engineering, Law)</v>
          </cell>
          <cell r="C29">
            <v>19</v>
          </cell>
          <cell r="D29">
            <v>0.07883817427385892</v>
          </cell>
          <cell r="E29">
            <v>0.07916666666666666</v>
          </cell>
        </row>
        <row r="30">
          <cell r="B30" t="str">
            <v>    College or University</v>
          </cell>
          <cell r="C30">
            <v>12</v>
          </cell>
          <cell r="D30">
            <v>0.04979253112033195</v>
          </cell>
          <cell r="E30">
            <v>0.05</v>
          </cell>
        </row>
        <row r="31">
          <cell r="B31" t="str">
            <v>    Elementary/Secondary School</v>
          </cell>
          <cell r="C31">
            <v>35</v>
          </cell>
          <cell r="D31">
            <v>0.14522821576763487</v>
          </cell>
          <cell r="E31">
            <v>0.14583333333333334</v>
          </cell>
        </row>
        <row r="32">
          <cell r="B32" t="str">
            <v>    Health Agency (e.g. Hospital, Clinic)</v>
          </cell>
          <cell r="C32">
            <v>23</v>
          </cell>
          <cell r="D32">
            <v>0.0954356846473029</v>
          </cell>
          <cell r="E32">
            <v>0.09583333333333334</v>
          </cell>
        </row>
        <row r="33">
          <cell r="B33" t="str">
            <v>    Federal, State, or Local Government</v>
          </cell>
          <cell r="C33">
            <v>24</v>
          </cell>
          <cell r="D33">
            <v>0.0995850622406639</v>
          </cell>
          <cell r="E33">
            <v>0.1</v>
          </cell>
        </row>
        <row r="34">
          <cell r="B34" t="str">
            <v>    Armed Services</v>
          </cell>
          <cell r="C34">
            <v>2</v>
          </cell>
          <cell r="D34">
            <v>0.008298755186721992</v>
          </cell>
          <cell r="E34">
            <v>0.008333333333333333</v>
          </cell>
        </row>
        <row r="35">
          <cell r="B35" t="str">
            <v>    Non-Profit (Non-Government)</v>
          </cell>
          <cell r="C35">
            <v>10</v>
          </cell>
          <cell r="D35">
            <v>0.04149377593360996</v>
          </cell>
          <cell r="E35">
            <v>0.041666666666666664</v>
          </cell>
        </row>
        <row r="36">
          <cell r="B36" t="str">
            <v>    Other</v>
          </cell>
          <cell r="C36">
            <v>7</v>
          </cell>
          <cell r="D36">
            <v>0.029045643153526972</v>
          </cell>
          <cell r="E36">
            <v>0.029166666666666667</v>
          </cell>
        </row>
        <row r="37">
          <cell r="B37" t="str">
            <v>    No Response</v>
          </cell>
          <cell r="C37">
            <v>1</v>
          </cell>
          <cell r="D37">
            <v>0.004149377593360996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85</v>
          </cell>
          <cell r="D39">
            <v>0.35269709543568467</v>
          </cell>
          <cell r="E39">
            <v>0.35864978902953587</v>
          </cell>
        </row>
        <row r="40">
          <cell r="B40" t="str">
            <v>    Satisfied</v>
          </cell>
          <cell r="C40">
            <v>76</v>
          </cell>
          <cell r="D40">
            <v>0.3153526970954357</v>
          </cell>
          <cell r="E40">
            <v>0.3206751054852321</v>
          </cell>
        </row>
        <row r="41">
          <cell r="B41" t="str">
            <v>    Somewhat Satisfied</v>
          </cell>
          <cell r="C41">
            <v>53</v>
          </cell>
          <cell r="D41">
            <v>0.21991701244813278</v>
          </cell>
          <cell r="E41">
            <v>0.22362869198312235</v>
          </cell>
        </row>
        <row r="42">
          <cell r="B42" t="str">
            <v>    Somewhat Dissatisfied</v>
          </cell>
          <cell r="C42">
            <v>12</v>
          </cell>
          <cell r="D42">
            <v>0.04979253112033195</v>
          </cell>
          <cell r="E42">
            <v>0.05063291139240506</v>
          </cell>
        </row>
        <row r="43">
          <cell r="B43" t="str">
            <v>    Dissatisfied</v>
          </cell>
          <cell r="C43">
            <v>8</v>
          </cell>
          <cell r="D43">
            <v>0.03319502074688797</v>
          </cell>
          <cell r="E43">
            <v>0.03375527426160337</v>
          </cell>
        </row>
        <row r="44">
          <cell r="B44" t="str">
            <v>    Very Dissatisfied</v>
          </cell>
          <cell r="C44">
            <v>7</v>
          </cell>
          <cell r="D44">
            <v>0.029045643153526972</v>
          </cell>
          <cell r="E44">
            <v>0.029535864978902954</v>
          </cell>
        </row>
        <row r="45">
          <cell r="B45" t="str">
            <v>    No Response</v>
          </cell>
          <cell r="C45">
            <v>4</v>
          </cell>
          <cell r="D45">
            <v>0.016597510373443983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2004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104</v>
          </cell>
          <cell r="D54">
            <v>0.4315352697095436</v>
          </cell>
          <cell r="E54">
            <v>0.4315352697095436</v>
          </cell>
        </row>
        <row r="55">
          <cell r="B55" t="str">
            <v>    Related</v>
          </cell>
          <cell r="C55">
            <v>71</v>
          </cell>
          <cell r="D55">
            <v>0.2946058091286307</v>
          </cell>
          <cell r="E55">
            <v>0.2946058091286307</v>
          </cell>
        </row>
        <row r="56">
          <cell r="B56" t="str">
            <v>    Unrelated (choice unknown)</v>
          </cell>
          <cell r="C56">
            <v>4</v>
          </cell>
          <cell r="D56">
            <v>0.016597510373443983</v>
          </cell>
          <cell r="E56">
            <v>0.016597510373443983</v>
          </cell>
        </row>
        <row r="57">
          <cell r="B57" t="str">
            <v>    Unrelated (by choice)</v>
          </cell>
          <cell r="C57">
            <v>28</v>
          </cell>
          <cell r="D57">
            <v>0.11618257261410789</v>
          </cell>
          <cell r="E57">
            <v>0.11618257261410789</v>
          </cell>
        </row>
        <row r="58">
          <cell r="A58" t="str">
            <v> </v>
          </cell>
          <cell r="B58" t="str">
            <v>    Unrelated (not by choice)</v>
          </cell>
          <cell r="C58">
            <v>34</v>
          </cell>
          <cell r="D58">
            <v>0.14107883817427386</v>
          </cell>
          <cell r="E58">
            <v>0.14107883817427386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67</v>
          </cell>
          <cell r="D61">
            <v>0.27800829875518673</v>
          </cell>
          <cell r="E61">
            <v>0.2803347280334728</v>
          </cell>
        </row>
        <row r="62">
          <cell r="B62" t="str">
            <v>    Secured Job by Graduation</v>
          </cell>
          <cell r="C62">
            <v>48</v>
          </cell>
          <cell r="D62">
            <v>0.1991701244813278</v>
          </cell>
          <cell r="E62">
            <v>0.200836820083682</v>
          </cell>
        </row>
        <row r="63">
          <cell r="B63" t="str">
            <v>    Secured Job After Graduation (timing unknown)</v>
          </cell>
          <cell r="C63">
            <v>0</v>
          </cell>
          <cell r="D63">
            <v>0</v>
          </cell>
          <cell r="E63">
            <v>0</v>
          </cell>
        </row>
        <row r="64">
          <cell r="B64" t="str">
            <v>        Less than 1 Month After Graduation</v>
          </cell>
          <cell r="C64">
            <v>16</v>
          </cell>
          <cell r="D64">
            <v>0.06639004149377593</v>
          </cell>
          <cell r="E64">
            <v>0.06694560669456066</v>
          </cell>
        </row>
        <row r="65">
          <cell r="B65" t="str">
            <v>        1 to 3 Months After Graduation</v>
          </cell>
          <cell r="C65">
            <v>35</v>
          </cell>
          <cell r="D65">
            <v>0.14522821576763487</v>
          </cell>
          <cell r="E65">
            <v>0.14644351464435146</v>
          </cell>
        </row>
        <row r="66">
          <cell r="B66" t="str">
            <v>        3 to 6 Months After Graduation</v>
          </cell>
          <cell r="C66">
            <v>36</v>
          </cell>
          <cell r="D66">
            <v>0.14937759336099585</v>
          </cell>
          <cell r="E66">
            <v>0.1506276150627615</v>
          </cell>
        </row>
        <row r="67">
          <cell r="B67" t="str">
            <v>        6 to 9 Months After Graduation</v>
          </cell>
          <cell r="C67">
            <v>22</v>
          </cell>
          <cell r="D67">
            <v>0.0912863070539419</v>
          </cell>
          <cell r="E67">
            <v>0.09205020920502092</v>
          </cell>
        </row>
        <row r="68">
          <cell r="B68" t="str">
            <v>        More than 9 Months After Graduation</v>
          </cell>
          <cell r="C68">
            <v>15</v>
          </cell>
          <cell r="D68">
            <v>0.06224066390041494</v>
          </cell>
          <cell r="E68">
            <v>0.06276150627615062</v>
          </cell>
        </row>
        <row r="69">
          <cell r="B69" t="str">
            <v>    No Response</v>
          </cell>
          <cell r="C69">
            <v>2</v>
          </cell>
          <cell r="D69">
            <v>0.008298755186721992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(N=188, Mean=$32,790) </v>
          </cell>
        </row>
        <row r="72">
          <cell r="B72" t="str">
            <v>        Less Than $15,000</v>
          </cell>
          <cell r="C72">
            <v>7</v>
          </cell>
          <cell r="D72">
            <v>0.035175879396984924</v>
          </cell>
          <cell r="E72">
            <v>0.03723404255319149</v>
          </cell>
        </row>
        <row r="73">
          <cell r="B73" t="str">
            <v>        $15,000 to 19,999</v>
          </cell>
          <cell r="C73">
            <v>10</v>
          </cell>
          <cell r="D73">
            <v>0.05025125628140704</v>
          </cell>
          <cell r="E73">
            <v>0.05319148936170213</v>
          </cell>
        </row>
        <row r="74">
          <cell r="B74" t="str">
            <v>        $20,000 to $24,999</v>
          </cell>
          <cell r="C74">
            <v>20</v>
          </cell>
          <cell r="D74">
            <v>0.10050251256281408</v>
          </cell>
          <cell r="E74">
            <v>0.10638297872340426</v>
          </cell>
        </row>
        <row r="75">
          <cell r="B75" t="str">
            <v>        $25,000 to $29,999</v>
          </cell>
          <cell r="C75">
            <v>34</v>
          </cell>
          <cell r="D75">
            <v>0.1708542713567839</v>
          </cell>
          <cell r="E75">
            <v>0.18085106382978725</v>
          </cell>
        </row>
        <row r="76">
          <cell r="B76" t="str">
            <v>        $30,000 to $34,999</v>
          </cell>
          <cell r="C76">
            <v>57</v>
          </cell>
          <cell r="D76">
            <v>0.2864321608040201</v>
          </cell>
          <cell r="E76">
            <v>0.30319148936170215</v>
          </cell>
        </row>
        <row r="77">
          <cell r="B77" t="str">
            <v>        $35,000  to $39,999</v>
          </cell>
          <cell r="C77">
            <v>15</v>
          </cell>
          <cell r="D77">
            <v>0.07537688442211055</v>
          </cell>
          <cell r="E77">
            <v>0.0797872340425532</v>
          </cell>
        </row>
        <row r="78">
          <cell r="B78" t="str">
            <v>        $40,000 or More</v>
          </cell>
          <cell r="C78">
            <v>45</v>
          </cell>
          <cell r="D78">
            <v>0.22613065326633167</v>
          </cell>
          <cell r="E78">
            <v>0.2393617021276596</v>
          </cell>
        </row>
        <row r="79">
          <cell r="B79" t="str">
            <v>        No Response</v>
          </cell>
          <cell r="C79">
            <v>11</v>
          </cell>
          <cell r="D79">
            <v>0.05527638190954774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(N=32, Mean=$16,831) </v>
          </cell>
        </row>
        <row r="82">
          <cell r="B82" t="str">
            <v>        Less Than $5,000</v>
          </cell>
          <cell r="C82">
            <v>3</v>
          </cell>
          <cell r="D82">
            <v>0.07142857142857142</v>
          </cell>
          <cell r="E82">
            <v>0.14285714285714285</v>
          </cell>
        </row>
        <row r="83">
          <cell r="B83" t="str">
            <v>        5,000 to $9,999</v>
          </cell>
          <cell r="C83">
            <v>22</v>
          </cell>
          <cell r="D83">
            <v>0.5238095238095238</v>
          </cell>
          <cell r="E83">
            <v>1.0476190476190477</v>
          </cell>
        </row>
        <row r="84">
          <cell r="B84" t="str">
            <v>        $10,000 to $14,999</v>
          </cell>
          <cell r="C84">
            <v>21</v>
          </cell>
          <cell r="D84">
            <v>0.5</v>
          </cell>
          <cell r="E84">
            <v>1</v>
          </cell>
        </row>
        <row r="85">
          <cell r="B85" t="str">
            <v>        $15,000 to $19,999</v>
          </cell>
          <cell r="C85">
            <v>17</v>
          </cell>
          <cell r="D85">
            <v>0.40476190476190477</v>
          </cell>
          <cell r="E85">
            <v>0.8095238095238095</v>
          </cell>
        </row>
        <row r="86">
          <cell r="B86" t="str">
            <v>        $20,000 or More</v>
          </cell>
          <cell r="C86">
            <v>19</v>
          </cell>
          <cell r="D86">
            <v>0.4523809523809524</v>
          </cell>
          <cell r="E86">
            <v>0.9047619047619048</v>
          </cell>
        </row>
        <row r="87">
          <cell r="B87" t="str">
            <v>        No Response</v>
          </cell>
          <cell r="C87">
            <v>21</v>
          </cell>
          <cell r="D87">
            <v>0.5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2004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38</v>
          </cell>
          <cell r="D103">
            <v>0.15767634854771784</v>
          </cell>
          <cell r="E103">
            <v>0.15966386554621848</v>
          </cell>
        </row>
        <row r="104">
          <cell r="B104" t="str">
            <v>    Well</v>
          </cell>
          <cell r="C104">
            <v>69</v>
          </cell>
          <cell r="D104">
            <v>0.2863070539419087</v>
          </cell>
          <cell r="E104">
            <v>0.28991596638655465</v>
          </cell>
        </row>
        <row r="105">
          <cell r="B105" t="str">
            <v>    Adequately</v>
          </cell>
          <cell r="C105">
            <v>92</v>
          </cell>
          <cell r="D105">
            <v>0.3817427385892116</v>
          </cell>
          <cell r="E105">
            <v>0.3865546218487395</v>
          </cell>
        </row>
        <row r="106">
          <cell r="B106" t="str">
            <v>    Inadequately</v>
          </cell>
          <cell r="C106">
            <v>22</v>
          </cell>
          <cell r="D106">
            <v>0.0912863070539419</v>
          </cell>
          <cell r="E106">
            <v>0.09243697478991597</v>
          </cell>
        </row>
        <row r="107">
          <cell r="B107" t="str">
            <v>    Poorly</v>
          </cell>
          <cell r="C107">
            <v>8</v>
          </cell>
          <cell r="D107">
            <v>0.03319502074688797</v>
          </cell>
          <cell r="E107">
            <v>0.03361344537815126</v>
          </cell>
        </row>
        <row r="108">
          <cell r="B108" t="str">
            <v>    Very Poorly</v>
          </cell>
          <cell r="C108">
            <v>9</v>
          </cell>
          <cell r="D108">
            <v>0.03734439834024896</v>
          </cell>
          <cell r="E108">
            <v>0.037815126050420166</v>
          </cell>
        </row>
        <row r="109">
          <cell r="B109" t="str">
            <v>    No Response</v>
          </cell>
          <cell r="C109">
            <v>3</v>
          </cell>
          <cell r="D109">
            <v>0.012448132780082987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14</v>
          </cell>
          <cell r="D111">
            <v>0.058091286307053944</v>
          </cell>
          <cell r="E111">
            <v>0.06222222222222222</v>
          </cell>
        </row>
        <row r="112">
          <cell r="B112" t="str">
            <v>    Business Operations</v>
          </cell>
          <cell r="C112">
            <v>17</v>
          </cell>
          <cell r="D112">
            <v>0.07053941908713693</v>
          </cell>
          <cell r="E112">
            <v>0.07555555555555556</v>
          </cell>
        </row>
        <row r="113">
          <cell r="B113" t="str">
            <v>    Financial Specialists</v>
          </cell>
          <cell r="C113">
            <v>23</v>
          </cell>
          <cell r="D113">
            <v>0.0954356846473029</v>
          </cell>
          <cell r="E113">
            <v>0.10222222222222223</v>
          </cell>
        </row>
        <row r="114">
          <cell r="B114" t="str">
            <v>    Computer Specialists</v>
          </cell>
          <cell r="C114">
            <v>15</v>
          </cell>
          <cell r="D114">
            <v>0.06224066390041494</v>
          </cell>
          <cell r="E114">
            <v>0.06666666666666667</v>
          </cell>
        </row>
        <row r="115">
          <cell r="B115" t="str">
            <v>    Mathematical Scientists and Technicians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    Architects, Surveyors, and Cartographers</v>
          </cell>
          <cell r="C116">
            <v>3</v>
          </cell>
          <cell r="D116">
            <v>0.012448132780082987</v>
          </cell>
          <cell r="E116">
            <v>0.013333333333333334</v>
          </cell>
        </row>
        <row r="117">
          <cell r="B117" t="str">
            <v>    Engineers and Related Technicians</v>
          </cell>
          <cell r="C117">
            <v>8</v>
          </cell>
          <cell r="D117">
            <v>0.03319502074688797</v>
          </cell>
          <cell r="E117">
            <v>0.035555555555555556</v>
          </cell>
        </row>
        <row r="118">
          <cell r="B118" t="str">
            <v>    Life &amp; Physical Scientists, and Technicians</v>
          </cell>
          <cell r="C118">
            <v>4</v>
          </cell>
          <cell r="D118">
            <v>0.016597510373443983</v>
          </cell>
          <cell r="E118">
            <v>0.017777777777777778</v>
          </cell>
        </row>
        <row r="119">
          <cell r="B119" t="str">
            <v>    Social Scientists</v>
          </cell>
          <cell r="C119">
            <v>2</v>
          </cell>
          <cell r="D119">
            <v>0.008298755186721992</v>
          </cell>
          <cell r="E119">
            <v>0.008888888888888889</v>
          </cell>
        </row>
        <row r="120">
          <cell r="B120" t="str">
            <v>    Health:  Doctors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    Health:  Registered Nurses</v>
          </cell>
          <cell r="C121">
            <v>12</v>
          </cell>
          <cell r="D121">
            <v>0.04979253112033195</v>
          </cell>
          <cell r="E121">
            <v>0.05333333333333334</v>
          </cell>
        </row>
        <row r="122">
          <cell r="B122" t="str">
            <v>    Health:  Theratpists</v>
          </cell>
          <cell r="C122">
            <v>0</v>
          </cell>
          <cell r="D122">
            <v>0</v>
          </cell>
          <cell r="E122">
            <v>0</v>
          </cell>
        </row>
        <row r="123">
          <cell r="B123" t="str">
            <v>    Health:  Oth Practitnrs, Prof.s, &amp; Suppt  Wkrs</v>
          </cell>
          <cell r="C123">
            <v>4</v>
          </cell>
          <cell r="D123">
            <v>0.016597510373443983</v>
          </cell>
          <cell r="E123">
            <v>0.017777777777777778</v>
          </cell>
        </row>
        <row r="124">
          <cell r="B124" t="str">
            <v>    Community &amp; Social Service</v>
          </cell>
          <cell r="C124">
            <v>12</v>
          </cell>
          <cell r="D124">
            <v>0.04979253112033195</v>
          </cell>
          <cell r="E124">
            <v>0.05333333333333334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1</v>
          </cell>
          <cell r="D126">
            <v>0.004149377593360996</v>
          </cell>
          <cell r="E126">
            <v>0.0044444444444444444</v>
          </cell>
        </row>
        <row r="127">
          <cell r="B127" t="str">
            <v>    Education:  Early Childhoold Teachers</v>
          </cell>
          <cell r="C127">
            <v>5</v>
          </cell>
          <cell r="D127">
            <v>0.02074688796680498</v>
          </cell>
          <cell r="E127">
            <v>0.022222222222222223</v>
          </cell>
        </row>
        <row r="128">
          <cell r="B128" t="str">
            <v>    Education:  Elementary School Teachers</v>
          </cell>
          <cell r="C128">
            <v>5</v>
          </cell>
          <cell r="D128">
            <v>0.02074688796680498</v>
          </cell>
          <cell r="E128">
            <v>0.022222222222222223</v>
          </cell>
        </row>
        <row r="129">
          <cell r="B129" t="str">
            <v>    Education:  Middle School Teachers</v>
          </cell>
          <cell r="C129">
            <v>3</v>
          </cell>
          <cell r="D129">
            <v>0.012448132780082987</v>
          </cell>
          <cell r="E129">
            <v>0.013333333333333334</v>
          </cell>
        </row>
        <row r="130">
          <cell r="B130" t="str">
            <v>    Education:  Secondary School Teachers</v>
          </cell>
          <cell r="C130">
            <v>11</v>
          </cell>
          <cell r="D130">
            <v>0.04564315352697095</v>
          </cell>
          <cell r="E130">
            <v>0.04888888888888889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0.04564315352697095</v>
          </cell>
          <cell r="E131">
            <v>0.04888888888888889</v>
          </cell>
        </row>
        <row r="132">
          <cell r="B132" t="str">
            <v>    Education:  Other, except Administrators</v>
          </cell>
          <cell r="C132">
            <v>9</v>
          </cell>
          <cell r="D132">
            <v>0.03734439834024896</v>
          </cell>
          <cell r="E132">
            <v>0.04</v>
          </cell>
        </row>
        <row r="133">
          <cell r="B133" t="str">
            <v>    Library Occupations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    Art and Design Workers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    Entertainment,Performers,Sports &amp; Related</v>
          </cell>
          <cell r="C135">
            <v>5</v>
          </cell>
          <cell r="D135">
            <v>0.02074688796680498</v>
          </cell>
          <cell r="E135">
            <v>0.022222222222222223</v>
          </cell>
        </row>
        <row r="136">
          <cell r="B136" t="str">
            <v>    Media and Communication Workers</v>
          </cell>
          <cell r="C136">
            <v>9</v>
          </cell>
          <cell r="D136">
            <v>0.03734439834024896</v>
          </cell>
          <cell r="E136">
            <v>0.04</v>
          </cell>
        </row>
        <row r="137">
          <cell r="B137" t="str">
            <v>    Sales</v>
          </cell>
          <cell r="C137">
            <v>18</v>
          </cell>
          <cell r="D137">
            <v>0.07468879668049792</v>
          </cell>
          <cell r="E137">
            <v>0.08</v>
          </cell>
        </row>
        <row r="138">
          <cell r="B138" t="str">
            <v>    Office &amp; Administration</v>
          </cell>
          <cell r="C138">
            <v>16</v>
          </cell>
          <cell r="D138">
            <v>0.06639004149377593</v>
          </cell>
          <cell r="E138">
            <v>0.07111111111111111</v>
          </cell>
        </row>
        <row r="139">
          <cell r="B139" t="str">
            <v>    Protective Services</v>
          </cell>
          <cell r="C139">
            <v>2</v>
          </cell>
          <cell r="D139">
            <v>0.008298755186721992</v>
          </cell>
          <cell r="E139">
            <v>0.008888888888888889</v>
          </cell>
        </row>
        <row r="140">
          <cell r="B140" t="str">
            <v>    Food Preparation &amp; Serving</v>
          </cell>
          <cell r="C140">
            <v>7</v>
          </cell>
          <cell r="D140">
            <v>0.029045643153526972</v>
          </cell>
          <cell r="E140">
            <v>0.03111111111111111</v>
          </cell>
        </row>
        <row r="141">
          <cell r="B141" t="str">
            <v>    Buildings &amp; Grounds Maintenance</v>
          </cell>
          <cell r="C141">
            <v>0</v>
          </cell>
          <cell r="D141">
            <v>0</v>
          </cell>
          <cell r="E141">
            <v>0</v>
          </cell>
        </row>
        <row r="142">
          <cell r="B142" t="str">
            <v>    Personal Care and Service</v>
          </cell>
          <cell r="C142">
            <v>1</v>
          </cell>
          <cell r="D142">
            <v>0.004149377593360996</v>
          </cell>
          <cell r="E142">
            <v>0.0044444444444444444</v>
          </cell>
        </row>
        <row r="143">
          <cell r="B143" t="str">
            <v>    Farming, Fishing, and Forestry</v>
          </cell>
          <cell r="C143">
            <v>1</v>
          </cell>
          <cell r="D143">
            <v>0.004149377593360996</v>
          </cell>
          <cell r="E143">
            <v>0.0044444444444444444</v>
          </cell>
        </row>
        <row r="144">
          <cell r="B144" t="str">
            <v>    Construction &amp; Extractive</v>
          </cell>
          <cell r="C144">
            <v>2</v>
          </cell>
          <cell r="D144">
            <v>0.008298755186721992</v>
          </cell>
          <cell r="E144">
            <v>0.008888888888888889</v>
          </cell>
        </row>
        <row r="145">
          <cell r="B145" t="str">
            <v>continued</v>
          </cell>
        </row>
        <row r="146">
          <cell r="A146" t="str">
            <v>Southern Illinois University Edwardsville</v>
          </cell>
        </row>
        <row r="147">
          <cell r="A147" t="str">
            <v>Survey of 2004 Baccalaureate Graduates -- One Year Out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1</v>
          </cell>
          <cell r="D154">
            <v>0.004149377593360996</v>
          </cell>
          <cell r="E154">
            <v>0.0044444444444444444</v>
          </cell>
        </row>
        <row r="155">
          <cell r="B155" t="str">
            <v>    Production</v>
          </cell>
          <cell r="C155">
            <v>1</v>
          </cell>
          <cell r="D155">
            <v>0.004149377593360996</v>
          </cell>
          <cell r="E155">
            <v>0.0044444444444444444</v>
          </cell>
        </row>
        <row r="156">
          <cell r="B156" t="str">
            <v>    Transportation and Material Moving</v>
          </cell>
          <cell r="C156">
            <v>1</v>
          </cell>
          <cell r="D156">
            <v>0.004149377593360996</v>
          </cell>
          <cell r="E156">
            <v>0.0044444444444444444</v>
          </cell>
        </row>
        <row r="157">
          <cell r="B157" t="str">
            <v>    Military</v>
          </cell>
          <cell r="C157">
            <v>2</v>
          </cell>
          <cell r="D157">
            <v>0.008298755186721992</v>
          </cell>
          <cell r="E157">
            <v>0.008888888888888889</v>
          </cell>
        </row>
        <row r="158">
          <cell r="B158" t="str">
            <v>    No Response</v>
          </cell>
          <cell r="C158">
            <v>16</v>
          </cell>
          <cell r="D158">
            <v>0.06639004149377593</v>
          </cell>
          <cell r="E158" t="str">
            <v>--  </v>
          </cell>
        </row>
        <row r="180">
          <cell r="C180">
            <v>76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94</v>
          </cell>
          <cell r="F185">
            <v>175</v>
          </cell>
        </row>
        <row r="187">
          <cell r="C187">
            <v>74</v>
          </cell>
          <cell r="F187">
            <v>123</v>
          </cell>
        </row>
        <row r="188">
          <cell r="C188">
            <v>12</v>
          </cell>
          <cell r="F188">
            <v>30</v>
          </cell>
        </row>
        <row r="191">
          <cell r="C191">
            <v>0</v>
          </cell>
          <cell r="F191">
            <v>1</v>
          </cell>
        </row>
        <row r="203">
          <cell r="C203">
            <v>86</v>
          </cell>
          <cell r="F203">
            <v>153</v>
          </cell>
        </row>
        <row r="208">
          <cell r="C208">
            <v>9</v>
          </cell>
          <cell r="F208">
            <v>8</v>
          </cell>
        </row>
        <row r="220">
          <cell r="C220">
            <v>0</v>
          </cell>
          <cell r="F220">
            <v>1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1</v>
          </cell>
        </row>
        <row r="235">
          <cell r="C235">
            <v>0</v>
          </cell>
          <cell r="F235">
            <v>0</v>
          </cell>
        </row>
        <row r="254">
          <cell r="C254">
            <v>0</v>
          </cell>
          <cell r="F254">
            <v>2</v>
          </cell>
        </row>
        <row r="264">
          <cell r="C264">
            <v>2</v>
          </cell>
          <cell r="F264">
            <v>9</v>
          </cell>
        </row>
        <row r="272">
          <cell r="C272">
            <v>3</v>
          </cell>
          <cell r="F272">
            <v>7</v>
          </cell>
        </row>
        <row r="280">
          <cell r="C280">
            <v>0</v>
          </cell>
          <cell r="F280">
            <v>3</v>
          </cell>
        </row>
        <row r="333">
          <cell r="C333">
            <v>8</v>
          </cell>
          <cell r="F333">
            <v>8</v>
          </cell>
        </row>
        <row r="364">
          <cell r="C364">
            <v>28</v>
          </cell>
          <cell r="F364">
            <v>48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240</v>
          </cell>
          <cell r="D369">
            <v>1</v>
          </cell>
          <cell r="F369">
            <v>18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180</v>
          </cell>
          <cell r="D371">
            <v>0.75</v>
          </cell>
          <cell r="E371">
            <v>0.7531380753138075</v>
          </cell>
          <cell r="F371">
            <v>11</v>
          </cell>
          <cell r="G371">
            <v>0.6111111111111112</v>
          </cell>
          <cell r="H371">
            <v>0.6111111111111112</v>
          </cell>
          <cell r="I371">
            <v>6</v>
          </cell>
          <cell r="J371">
            <v>0.5454545454545454</v>
          </cell>
          <cell r="K371">
            <v>0.5454545454545454</v>
          </cell>
        </row>
        <row r="372">
          <cell r="B372" t="str">
            <v>  Part-time</v>
          </cell>
          <cell r="C372">
            <v>37</v>
          </cell>
          <cell r="D372">
            <v>0.15416666666666667</v>
          </cell>
          <cell r="E372">
            <v>0.15481171548117154</v>
          </cell>
          <cell r="F372">
            <v>2</v>
          </cell>
          <cell r="G372">
            <v>0.1111111111111111</v>
          </cell>
          <cell r="H372">
            <v>0.1111111111111111</v>
          </cell>
          <cell r="I372">
            <v>3</v>
          </cell>
          <cell r="J372">
            <v>0.2727272727272727</v>
          </cell>
          <cell r="K372">
            <v>0.2727272727272727</v>
          </cell>
        </row>
        <row r="373">
          <cell r="B373" t="str">
            <v>  Not, but Seeking</v>
          </cell>
          <cell r="C373">
            <v>10</v>
          </cell>
          <cell r="D373">
            <v>0.041666666666666664</v>
          </cell>
          <cell r="E373">
            <v>0.04184100418410042</v>
          </cell>
          <cell r="F373">
            <v>3</v>
          </cell>
          <cell r="G373">
            <v>0.16666666666666666</v>
          </cell>
          <cell r="H373">
            <v>0.16666666666666666</v>
          </cell>
          <cell r="I373">
            <v>1</v>
          </cell>
          <cell r="J373">
            <v>0.09090909090909091</v>
          </cell>
          <cell r="K373">
            <v>0.09090909090909091</v>
          </cell>
        </row>
        <row r="374">
          <cell r="B374" t="str">
            <v>  Not, not Seeking</v>
          </cell>
          <cell r="C374">
            <v>12</v>
          </cell>
          <cell r="D374">
            <v>0.05</v>
          </cell>
          <cell r="E374">
            <v>0.0502092050209205</v>
          </cell>
          <cell r="F374">
            <v>2</v>
          </cell>
          <cell r="G374">
            <v>0.1111111111111111</v>
          </cell>
          <cell r="H374">
            <v>0.1111111111111111</v>
          </cell>
          <cell r="I374">
            <v>1</v>
          </cell>
          <cell r="J374">
            <v>0.09090909090909091</v>
          </cell>
          <cell r="K374">
            <v>0.09090909090909091</v>
          </cell>
        </row>
        <row r="375">
          <cell r="B375" t="str">
            <v>  No Response</v>
          </cell>
          <cell r="C375">
            <v>1</v>
          </cell>
          <cell r="D375">
            <v>0.004166666666666667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217</v>
          </cell>
          <cell r="D378">
            <v>1</v>
          </cell>
          <cell r="F378">
            <v>13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139</v>
          </cell>
          <cell r="D380">
            <v>0.6405529953917051</v>
          </cell>
          <cell r="E380">
            <v>0.6881188118811881</v>
          </cell>
          <cell r="F380">
            <v>9</v>
          </cell>
          <cell r="G380">
            <v>0.6923076923076923</v>
          </cell>
          <cell r="H380">
            <v>0.6923076923076923</v>
          </cell>
          <cell r="I380">
            <v>6</v>
          </cell>
          <cell r="J380">
            <v>0.6666666666666666</v>
          </cell>
          <cell r="K380">
            <v>0.75</v>
          </cell>
        </row>
        <row r="381">
          <cell r="B381" t="str">
            <v>    Missouri</v>
          </cell>
          <cell r="C381">
            <v>45</v>
          </cell>
          <cell r="D381">
            <v>0.2073732718894009</v>
          </cell>
          <cell r="E381">
            <v>0.22277227722772278</v>
          </cell>
          <cell r="F381">
            <v>4</v>
          </cell>
          <cell r="G381">
            <v>0.3076923076923077</v>
          </cell>
          <cell r="H381">
            <v>0.3076923076923077</v>
          </cell>
          <cell r="I381">
            <v>1</v>
          </cell>
          <cell r="J381">
            <v>0.1111111111111111</v>
          </cell>
          <cell r="K381">
            <v>0.125</v>
          </cell>
        </row>
        <row r="382">
          <cell r="B382" t="str">
            <v>    Other</v>
          </cell>
          <cell r="C382">
            <v>18</v>
          </cell>
          <cell r="D382">
            <v>0.08294930875576037</v>
          </cell>
          <cell r="E382">
            <v>0.0891089108910891</v>
          </cell>
          <cell r="F382">
            <v>0</v>
          </cell>
          <cell r="G382">
            <v>0</v>
          </cell>
          <cell r="H382">
            <v>0</v>
          </cell>
          <cell r="I382">
            <v>1</v>
          </cell>
          <cell r="J382">
            <v>0.1111111111111111</v>
          </cell>
          <cell r="K382">
            <v>0.125</v>
          </cell>
        </row>
        <row r="383">
          <cell r="B383" t="str">
            <v>    No Response</v>
          </cell>
          <cell r="C383">
            <v>15</v>
          </cell>
          <cell r="D383">
            <v>0.06912442396313365</v>
          </cell>
          <cell r="E383" t="str">
            <v>--  </v>
          </cell>
          <cell r="F383">
            <v>0</v>
          </cell>
          <cell r="G383">
            <v>0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2004 Baccalaureate Graduates -- One Year Out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16</v>
          </cell>
          <cell r="D394">
            <v>0.07373271889400922</v>
          </cell>
          <cell r="E394">
            <v>0.07407407407407407</v>
          </cell>
          <cell r="F394">
            <v>1</v>
          </cell>
          <cell r="G394">
            <v>0.07692307692307693</v>
          </cell>
          <cell r="H394">
            <v>0.07692307692307693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84</v>
          </cell>
          <cell r="D395">
            <v>0.3870967741935484</v>
          </cell>
          <cell r="E395">
            <v>0.3888888888888889</v>
          </cell>
          <cell r="F395">
            <v>3</v>
          </cell>
          <cell r="G395">
            <v>0.23076923076923078</v>
          </cell>
          <cell r="H395">
            <v>0.23076923076923078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19</v>
          </cell>
          <cell r="D396">
            <v>0.08755760368663594</v>
          </cell>
          <cell r="E396">
            <v>0.08796296296296297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College or University</v>
          </cell>
          <cell r="C397">
            <v>11</v>
          </cell>
          <cell r="D397">
            <v>0.05069124423963134</v>
          </cell>
          <cell r="E397">
            <v>0.05092592592592592</v>
          </cell>
          <cell r="F397">
            <v>0</v>
          </cell>
          <cell r="G397">
            <v>0</v>
          </cell>
          <cell r="H397">
            <v>0</v>
          </cell>
          <cell r="I397">
            <v>1</v>
          </cell>
          <cell r="J397">
            <v>0.1111111111111111</v>
          </cell>
          <cell r="K397">
            <v>0.1111111111111111</v>
          </cell>
        </row>
        <row r="398">
          <cell r="B398" t="str">
            <v>    Elementary/Secondary School</v>
          </cell>
          <cell r="C398">
            <v>32</v>
          </cell>
          <cell r="D398">
            <v>0.14746543778801843</v>
          </cell>
          <cell r="E398">
            <v>0.14814814814814814</v>
          </cell>
          <cell r="F398">
            <v>2</v>
          </cell>
          <cell r="G398">
            <v>0.15384615384615385</v>
          </cell>
          <cell r="H398">
            <v>0.15384615384615385</v>
          </cell>
          <cell r="I398">
            <v>1</v>
          </cell>
          <cell r="J398">
            <v>0.1111111111111111</v>
          </cell>
          <cell r="K398">
            <v>0.1111111111111111</v>
          </cell>
        </row>
        <row r="399">
          <cell r="B399" t="str">
            <v>    Health Agency (e.g. Hospital, Clinic)</v>
          </cell>
          <cell r="C399">
            <v>20</v>
          </cell>
          <cell r="D399">
            <v>0.09216589861751152</v>
          </cell>
          <cell r="E399">
            <v>0.09259259259259259</v>
          </cell>
          <cell r="F399">
            <v>3</v>
          </cell>
          <cell r="G399">
            <v>0.23076923076923078</v>
          </cell>
          <cell r="H399">
            <v>0.23076923076923078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Federal, State, or Local Government</v>
          </cell>
          <cell r="C400">
            <v>17</v>
          </cell>
          <cell r="D400">
            <v>0.07834101382488479</v>
          </cell>
          <cell r="E400">
            <v>0.0787037037037037</v>
          </cell>
          <cell r="F400">
            <v>3</v>
          </cell>
          <cell r="G400">
            <v>0.23076923076923078</v>
          </cell>
          <cell r="H400">
            <v>0.23076923076923078</v>
          </cell>
          <cell r="I400">
            <v>2</v>
          </cell>
          <cell r="J400">
            <v>0.2222222222222222</v>
          </cell>
          <cell r="K400">
            <v>0.2222222222222222</v>
          </cell>
        </row>
        <row r="401">
          <cell r="B401" t="str">
            <v>    Armed Services</v>
          </cell>
          <cell r="C401">
            <v>2</v>
          </cell>
          <cell r="D401">
            <v>0.009216589861751152</v>
          </cell>
          <cell r="E401">
            <v>0.009259259259259259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9</v>
          </cell>
          <cell r="D402">
            <v>0.041474654377880185</v>
          </cell>
          <cell r="E402">
            <v>0.041666666666666664</v>
          </cell>
          <cell r="F402">
            <v>0</v>
          </cell>
          <cell r="G402">
            <v>0</v>
          </cell>
          <cell r="H402">
            <v>0</v>
          </cell>
          <cell r="I402">
            <v>1</v>
          </cell>
          <cell r="J402">
            <v>0.1111111111111111</v>
          </cell>
          <cell r="K402">
            <v>0.1111111111111111</v>
          </cell>
        </row>
        <row r="403">
          <cell r="B403" t="str">
            <v>    Other</v>
          </cell>
          <cell r="C403">
            <v>6</v>
          </cell>
          <cell r="D403">
            <v>0.027649769585253458</v>
          </cell>
          <cell r="E403">
            <v>0.027777777777777776</v>
          </cell>
          <cell r="F403">
            <v>1</v>
          </cell>
          <cell r="G403">
            <v>0.07692307692307693</v>
          </cell>
          <cell r="H403">
            <v>0.07692307692307693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1</v>
          </cell>
          <cell r="D404">
            <v>0.004608294930875576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77</v>
          </cell>
          <cell r="D406">
            <v>0.3548387096774194</v>
          </cell>
          <cell r="E406">
            <v>0.3548387096774194</v>
          </cell>
          <cell r="F406">
            <v>2</v>
          </cell>
          <cell r="G406">
            <v>0.15384615384615385</v>
          </cell>
          <cell r="H406">
            <v>0.15384615384615385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69</v>
          </cell>
          <cell r="D407">
            <v>0.31797235023041476</v>
          </cell>
          <cell r="E407">
            <v>0.31797235023041476</v>
          </cell>
          <cell r="F407">
            <v>4</v>
          </cell>
          <cell r="G407">
            <v>0.3076923076923077</v>
          </cell>
          <cell r="H407">
            <v>0.3076923076923077</v>
          </cell>
          <cell r="I407">
            <v>3</v>
          </cell>
          <cell r="J407">
            <v>0.3333333333333333</v>
          </cell>
          <cell r="K407">
            <v>0.3333333333333333</v>
          </cell>
        </row>
        <row r="408">
          <cell r="B408" t="str">
            <v>  Somewhat Satisfied</v>
          </cell>
          <cell r="C408">
            <v>47</v>
          </cell>
          <cell r="D408">
            <v>0.21658986175115208</v>
          </cell>
          <cell r="E408">
            <v>0.21658986175115208</v>
          </cell>
          <cell r="F408">
            <v>4</v>
          </cell>
          <cell r="G408">
            <v>0.3076923076923077</v>
          </cell>
          <cell r="H408">
            <v>0.3076923076923077</v>
          </cell>
          <cell r="I408">
            <v>1</v>
          </cell>
          <cell r="J408">
            <v>0.1111111111111111</v>
          </cell>
          <cell r="K408">
            <v>0.1111111111111111</v>
          </cell>
        </row>
        <row r="409">
          <cell r="B409" t="str">
            <v>  Somewhat Dissatisfied</v>
          </cell>
          <cell r="C409">
            <v>10</v>
          </cell>
          <cell r="D409">
            <v>0.04608294930875576</v>
          </cell>
          <cell r="E409">
            <v>0.04608294930875576</v>
          </cell>
          <cell r="F409">
            <v>2</v>
          </cell>
          <cell r="G409">
            <v>0.15384615384615385</v>
          </cell>
          <cell r="H409">
            <v>0.15384615384615385</v>
          </cell>
          <cell r="I409">
            <v>0</v>
          </cell>
          <cell r="J409">
            <v>0</v>
          </cell>
          <cell r="K409">
            <v>0</v>
          </cell>
        </row>
        <row r="410">
          <cell r="B410" t="str">
            <v>  Dissatisfied</v>
          </cell>
          <cell r="C410">
            <v>7</v>
          </cell>
          <cell r="D410">
            <v>0.03225806451612903</v>
          </cell>
          <cell r="E410">
            <v>0.03225806451612903</v>
          </cell>
          <cell r="F410">
            <v>1</v>
          </cell>
          <cell r="G410">
            <v>0.07692307692307693</v>
          </cell>
          <cell r="H410">
            <v>0.07692307692307693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7</v>
          </cell>
          <cell r="D411">
            <v>0.03225806451612903</v>
          </cell>
          <cell r="E411">
            <v>0.03225806451612903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94</v>
          </cell>
          <cell r="D414">
            <v>0.43317972350230416</v>
          </cell>
          <cell r="E414">
            <v>0.43317972350230416</v>
          </cell>
          <cell r="F414">
            <v>5</v>
          </cell>
          <cell r="G414">
            <v>0.38461538461538464</v>
          </cell>
          <cell r="H414">
            <v>0.38461538461538464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63</v>
          </cell>
          <cell r="D415">
            <v>0.2903225806451613</v>
          </cell>
          <cell r="E415">
            <v>0.2903225806451613</v>
          </cell>
          <cell r="F415">
            <v>4</v>
          </cell>
          <cell r="G415">
            <v>0.3076923076923077</v>
          </cell>
          <cell r="H415">
            <v>0.3076923076923077</v>
          </cell>
          <cell r="I415">
            <v>2</v>
          </cell>
          <cell r="J415">
            <v>0.2222222222222222</v>
          </cell>
          <cell r="K415">
            <v>0.2222222222222222</v>
          </cell>
        </row>
        <row r="416">
          <cell r="B416" t="str">
            <v>    Unrelated (choice unknown)</v>
          </cell>
          <cell r="C416">
            <v>4</v>
          </cell>
          <cell r="D416">
            <v>0.018433179723502304</v>
          </cell>
          <cell r="E416">
            <v>0.018433179723502304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27</v>
          </cell>
          <cell r="D417">
            <v>0.12442396313364056</v>
          </cell>
          <cell r="E417">
            <v>0.12442396313364056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29</v>
          </cell>
          <cell r="D418">
            <v>0.1336405529953917</v>
          </cell>
          <cell r="E418">
            <v>0.1336405529953917</v>
          </cell>
          <cell r="F418">
            <v>4</v>
          </cell>
          <cell r="G418">
            <v>0.3076923076923077</v>
          </cell>
          <cell r="H418">
            <v>0.3076923076923077</v>
          </cell>
          <cell r="I418">
            <v>1</v>
          </cell>
          <cell r="J418">
            <v>0.1111111111111111</v>
          </cell>
          <cell r="K418">
            <v>0.1111111111111111</v>
          </cell>
        </row>
        <row r="419">
          <cell r="B419" t="str">
            <v>    No Response</v>
          </cell>
          <cell r="C419">
            <v>0</v>
          </cell>
          <cell r="D419">
            <v>0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60</v>
          </cell>
          <cell r="D421">
            <v>0.2764976958525346</v>
          </cell>
          <cell r="E421">
            <v>0.27906976744186046</v>
          </cell>
          <cell r="F421">
            <v>5</v>
          </cell>
          <cell r="G421">
            <v>0.38461538461538464</v>
          </cell>
          <cell r="H421">
            <v>0.38461538461538464</v>
          </cell>
          <cell r="I421">
            <v>2</v>
          </cell>
          <cell r="J421">
            <v>0.2222222222222222</v>
          </cell>
          <cell r="K421">
            <v>0.2222222222222222</v>
          </cell>
        </row>
        <row r="422">
          <cell r="B422" t="str">
            <v>    Secured Job by Graduation</v>
          </cell>
          <cell r="C422">
            <v>44</v>
          </cell>
          <cell r="D422">
            <v>0.20276497695852536</v>
          </cell>
          <cell r="E422">
            <v>0.20465116279069767</v>
          </cell>
          <cell r="F422">
            <v>3</v>
          </cell>
          <cell r="G422">
            <v>0.23076923076923078</v>
          </cell>
          <cell r="H422">
            <v>0.23076923076923078</v>
          </cell>
          <cell r="I422">
            <v>1</v>
          </cell>
          <cell r="J422">
            <v>0.1111111111111111</v>
          </cell>
          <cell r="K422">
            <v>0.1111111111111111</v>
          </cell>
        </row>
        <row r="423">
          <cell r="B423" t="str">
            <v>    Secured Job After Graduation (timing unknown)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14</v>
          </cell>
          <cell r="D424">
            <v>0.06451612903225806</v>
          </cell>
          <cell r="E424">
            <v>0.06511627906976744</v>
          </cell>
          <cell r="F424">
            <v>1</v>
          </cell>
          <cell r="G424">
            <v>0.07692307692307693</v>
          </cell>
          <cell r="H424">
            <v>0.07692307692307693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30</v>
          </cell>
          <cell r="D425">
            <v>0.1382488479262673</v>
          </cell>
          <cell r="E425">
            <v>0.13953488372093023</v>
          </cell>
          <cell r="F425">
            <v>1</v>
          </cell>
          <cell r="G425">
            <v>0.07692307692307693</v>
          </cell>
          <cell r="H425">
            <v>0.07692307692307693</v>
          </cell>
          <cell r="I425">
            <v>4</v>
          </cell>
          <cell r="J425">
            <v>0.4444444444444444</v>
          </cell>
          <cell r="K425">
            <v>0.4444444444444444</v>
          </cell>
        </row>
        <row r="426">
          <cell r="B426" t="str">
            <v>        3 to 6 Months After Graduation</v>
          </cell>
          <cell r="C426">
            <v>33</v>
          </cell>
          <cell r="D426">
            <v>0.15207373271889402</v>
          </cell>
          <cell r="E426">
            <v>0.15348837209302327</v>
          </cell>
          <cell r="F426">
            <v>3</v>
          </cell>
          <cell r="G426">
            <v>0.23076923076923078</v>
          </cell>
          <cell r="H426">
            <v>0.23076923076923078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        6 to 9 Months After Graduation</v>
          </cell>
          <cell r="C427">
            <v>22</v>
          </cell>
          <cell r="D427">
            <v>0.10138248847926268</v>
          </cell>
          <cell r="E427">
            <v>0.10232558139534884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        More than 9 Months After Graduation</v>
          </cell>
          <cell r="C428">
            <v>12</v>
          </cell>
          <cell r="D428">
            <v>0.055299539170506916</v>
          </cell>
          <cell r="E428">
            <v>0.05581395348837209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0.1111111111111111</v>
          </cell>
          <cell r="K428">
            <v>0.1111111111111111</v>
          </cell>
        </row>
        <row r="429">
          <cell r="B429" t="str">
            <v>    No Response</v>
          </cell>
          <cell r="C429">
            <v>2</v>
          </cell>
          <cell r="D429">
            <v>0.009216589861751152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2004 Baccalaureate Graduates -- One Year Out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=170, Mean = $32,872)</v>
          </cell>
          <cell r="F441" t="str">
            <v>       (N =10, Mean = $28,130)</v>
          </cell>
          <cell r="I441" t="str">
            <v>       (N =6, Mean = $35,167)</v>
          </cell>
        </row>
        <row r="442">
          <cell r="B442" t="str">
            <v>        Less Than $15,000</v>
          </cell>
          <cell r="C442">
            <v>6</v>
          </cell>
          <cell r="D442">
            <v>0.03333333333333333</v>
          </cell>
          <cell r="E442">
            <v>0.03529411764705882</v>
          </cell>
          <cell r="F442">
            <v>1</v>
          </cell>
          <cell r="G442">
            <v>0.09090909090909091</v>
          </cell>
          <cell r="H442">
            <v>0.1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9</v>
          </cell>
          <cell r="D443">
            <v>0.05</v>
          </cell>
          <cell r="E443">
            <v>0.052941176470588235</v>
          </cell>
          <cell r="F443">
            <v>1</v>
          </cell>
          <cell r="G443">
            <v>0.09090909090909091</v>
          </cell>
          <cell r="H443">
            <v>0.1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16</v>
          </cell>
          <cell r="D444">
            <v>0.08888888888888889</v>
          </cell>
          <cell r="E444">
            <v>0.09411764705882353</v>
          </cell>
          <cell r="F444">
            <v>2</v>
          </cell>
          <cell r="G444">
            <v>0.18181818181818182</v>
          </cell>
          <cell r="H444">
            <v>0.2</v>
          </cell>
          <cell r="I444">
            <v>2</v>
          </cell>
          <cell r="J444">
            <v>0.3333333333333333</v>
          </cell>
          <cell r="K444">
            <v>0.3333333333333333</v>
          </cell>
        </row>
        <row r="445">
          <cell r="B445" t="str">
            <v>        $25,000 to $29,999</v>
          </cell>
          <cell r="C445">
            <v>32</v>
          </cell>
          <cell r="D445">
            <v>0.17777777777777778</v>
          </cell>
          <cell r="E445">
            <v>0.18823529411764706</v>
          </cell>
          <cell r="F445">
            <v>1</v>
          </cell>
          <cell r="G445">
            <v>0.09090909090909091</v>
          </cell>
          <cell r="H445">
            <v>0.1</v>
          </cell>
          <cell r="I445">
            <v>1</v>
          </cell>
          <cell r="J445">
            <v>0.16666666666666666</v>
          </cell>
          <cell r="K445">
            <v>0.16666666666666666</v>
          </cell>
        </row>
        <row r="446">
          <cell r="B446" t="str">
            <v>        $30,000 to $34,999</v>
          </cell>
          <cell r="C446">
            <v>53</v>
          </cell>
          <cell r="D446">
            <v>0.29444444444444445</v>
          </cell>
          <cell r="E446">
            <v>0.31176470588235294</v>
          </cell>
          <cell r="F446">
            <v>3</v>
          </cell>
          <cell r="G446">
            <v>0.2727272727272727</v>
          </cell>
          <cell r="H446">
            <v>0.3</v>
          </cell>
          <cell r="I446">
            <v>1</v>
          </cell>
          <cell r="J446">
            <v>0.16666666666666666</v>
          </cell>
          <cell r="K446">
            <v>0.16666666666666666</v>
          </cell>
        </row>
        <row r="447">
          <cell r="B447" t="str">
            <v>        $35,000  to $39,999</v>
          </cell>
          <cell r="C447">
            <v>14</v>
          </cell>
          <cell r="D447">
            <v>0.07777777777777778</v>
          </cell>
          <cell r="E447">
            <v>0.08235294117647059</v>
          </cell>
          <cell r="F447">
            <v>1</v>
          </cell>
          <cell r="G447">
            <v>0.09090909090909091</v>
          </cell>
          <cell r="H447">
            <v>0.1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    $40,000 or More</v>
          </cell>
          <cell r="C448">
            <v>40</v>
          </cell>
          <cell r="D448">
            <v>0.2222222222222222</v>
          </cell>
          <cell r="E448">
            <v>0.23529411764705882</v>
          </cell>
          <cell r="F448">
            <v>1</v>
          </cell>
          <cell r="G448">
            <v>0.09090909090909091</v>
          </cell>
          <cell r="H448">
            <v>0.1</v>
          </cell>
          <cell r="I448">
            <v>2</v>
          </cell>
          <cell r="J448">
            <v>0.3333333333333333</v>
          </cell>
          <cell r="K448">
            <v>0.3333333333333333</v>
          </cell>
        </row>
        <row r="449">
          <cell r="B449" t="str">
            <v>        No Response</v>
          </cell>
          <cell r="C449">
            <v>10</v>
          </cell>
          <cell r="D449">
            <v>0.05555555555555555</v>
          </cell>
          <cell r="E449" t="str">
            <v>--  </v>
          </cell>
          <cell r="F449">
            <v>1</v>
          </cell>
          <cell r="G449">
            <v>0.09090909090909091</v>
          </cell>
          <cell r="H449" t="str">
            <v>--  </v>
          </cell>
          <cell r="I449">
            <v>0</v>
          </cell>
          <cell r="J449">
            <v>0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=29 , Mean = $17,117)</v>
          </cell>
          <cell r="F451" t="str">
            <v>       (N =2, Mean = $20,500)</v>
          </cell>
          <cell r="I451" t="str">
            <v>       (N =1, Mean = $1,200)</v>
          </cell>
        </row>
        <row r="452">
          <cell r="B452" t="str">
            <v>        Less Than $5,000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1</v>
          </cell>
          <cell r="J452">
            <v>0.3333333333333333</v>
          </cell>
          <cell r="K452">
            <v>1</v>
          </cell>
        </row>
        <row r="453">
          <cell r="B453" t="str">
            <v>        5,000 to $9,999</v>
          </cell>
          <cell r="C453">
            <v>5</v>
          </cell>
          <cell r="D453">
            <v>0.13513513513513514</v>
          </cell>
          <cell r="E453">
            <v>0.1724137931034483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B454" t="str">
            <v>        $10,000 to $14,999</v>
          </cell>
          <cell r="C454">
            <v>9</v>
          </cell>
          <cell r="D454">
            <v>0.24324324324324326</v>
          </cell>
          <cell r="E454">
            <v>0.3103448275862069</v>
          </cell>
          <cell r="F454">
            <v>1</v>
          </cell>
          <cell r="G454">
            <v>0.5</v>
          </cell>
          <cell r="H454">
            <v>0.5</v>
          </cell>
          <cell r="I454">
            <v>0</v>
          </cell>
          <cell r="J454">
            <v>0</v>
          </cell>
          <cell r="K454">
            <v>0</v>
          </cell>
        </row>
        <row r="455">
          <cell r="B455" t="str">
            <v>        $15,000 to $19,999</v>
          </cell>
          <cell r="C455">
            <v>8</v>
          </cell>
          <cell r="D455">
            <v>0.21621621621621623</v>
          </cell>
          <cell r="E455">
            <v>0.27586206896551724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B456" t="str">
            <v>        $20,000 or More</v>
          </cell>
          <cell r="C456">
            <v>7</v>
          </cell>
          <cell r="D456">
            <v>0.1891891891891892</v>
          </cell>
          <cell r="E456">
            <v>0.2413793103448276</v>
          </cell>
          <cell r="F456">
            <v>1</v>
          </cell>
          <cell r="G456">
            <v>0.5</v>
          </cell>
          <cell r="H456">
            <v>0.5</v>
          </cell>
          <cell r="I456">
            <v>0</v>
          </cell>
          <cell r="J456">
            <v>0</v>
          </cell>
          <cell r="K456">
            <v>0</v>
          </cell>
        </row>
        <row r="457">
          <cell r="B457" t="str">
            <v>        No Response</v>
          </cell>
          <cell r="C457">
            <v>8</v>
          </cell>
          <cell r="D457">
            <v>0.21621621621621623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2</v>
          </cell>
          <cell r="J457">
            <v>0.6666666666666666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36</v>
          </cell>
          <cell r="D459">
            <v>0.16589861751152074</v>
          </cell>
          <cell r="E459">
            <v>0.16822429906542055</v>
          </cell>
          <cell r="F459">
            <v>1</v>
          </cell>
          <cell r="G459">
            <v>0.07692307692307693</v>
          </cell>
          <cell r="H459">
            <v>0.07692307692307693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63</v>
          </cell>
          <cell r="D460">
            <v>0.2903225806451613</v>
          </cell>
          <cell r="E460">
            <v>0.29439252336448596</v>
          </cell>
          <cell r="F460">
            <v>2</v>
          </cell>
          <cell r="G460">
            <v>0.15384615384615385</v>
          </cell>
          <cell r="H460">
            <v>0.15384615384615385</v>
          </cell>
          <cell r="I460">
            <v>4</v>
          </cell>
          <cell r="J460">
            <v>0.4444444444444444</v>
          </cell>
          <cell r="K460">
            <v>0.4444444444444444</v>
          </cell>
        </row>
        <row r="461">
          <cell r="B461" t="str">
            <v>Adequately</v>
          </cell>
          <cell r="C461">
            <v>81</v>
          </cell>
          <cell r="D461">
            <v>0.37327188940092165</v>
          </cell>
          <cell r="E461">
            <v>0.37850467289719625</v>
          </cell>
          <cell r="F461">
            <v>8</v>
          </cell>
          <cell r="G461">
            <v>0.6153846153846154</v>
          </cell>
          <cell r="H461">
            <v>0.6153846153846154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20</v>
          </cell>
          <cell r="D462">
            <v>0.09216589861751152</v>
          </cell>
          <cell r="E462">
            <v>0.09345794392523364</v>
          </cell>
          <cell r="F462">
            <v>0</v>
          </cell>
          <cell r="G462">
            <v>0</v>
          </cell>
          <cell r="H462">
            <v>0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5</v>
          </cell>
          <cell r="D463">
            <v>0.02304147465437788</v>
          </cell>
          <cell r="E463">
            <v>0.02336448598130841</v>
          </cell>
          <cell r="F463">
            <v>2</v>
          </cell>
          <cell r="G463">
            <v>0.15384615384615385</v>
          </cell>
          <cell r="H463">
            <v>0.15384615384615385</v>
          </cell>
          <cell r="I463">
            <v>0</v>
          </cell>
          <cell r="J463">
            <v>0</v>
          </cell>
          <cell r="K463">
            <v>0</v>
          </cell>
        </row>
        <row r="464">
          <cell r="B464" t="str">
            <v>Very Poorly</v>
          </cell>
          <cell r="C464">
            <v>9</v>
          </cell>
          <cell r="D464">
            <v>0.041474654377880185</v>
          </cell>
          <cell r="E464">
            <v>0.04205607476635514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3</v>
          </cell>
          <cell r="D465">
            <v>0.013824884792626729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14</v>
          </cell>
          <cell r="D467">
            <v>0.06451612903225806</v>
          </cell>
          <cell r="E467">
            <v>0.06896551724137931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17</v>
          </cell>
          <cell r="D468">
            <v>0.07834101382488479</v>
          </cell>
          <cell r="E468">
            <v>0.08374384236453201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21</v>
          </cell>
          <cell r="D469">
            <v>0.0967741935483871</v>
          </cell>
          <cell r="E469">
            <v>0.10344827586206896</v>
          </cell>
          <cell r="F469">
            <v>1</v>
          </cell>
          <cell r="G469">
            <v>0.07692307692307693</v>
          </cell>
          <cell r="H469">
            <v>0.08333333333333333</v>
          </cell>
          <cell r="I469">
            <v>1</v>
          </cell>
          <cell r="J469">
            <v>0.1111111111111111</v>
          </cell>
          <cell r="K469">
            <v>0.125</v>
          </cell>
        </row>
        <row r="470">
          <cell r="B470" t="str">
            <v>    Computer Specialists</v>
          </cell>
          <cell r="C470">
            <v>12</v>
          </cell>
          <cell r="D470">
            <v>0.055299539170506916</v>
          </cell>
          <cell r="E470">
            <v>0.059113300492610835</v>
          </cell>
          <cell r="F470">
            <v>0</v>
          </cell>
          <cell r="G470">
            <v>0</v>
          </cell>
          <cell r="H470">
            <v>0</v>
          </cell>
          <cell r="I470">
            <v>2</v>
          </cell>
          <cell r="J470">
            <v>0.2222222222222222</v>
          </cell>
          <cell r="K470">
            <v>0.25</v>
          </cell>
        </row>
        <row r="471">
          <cell r="B471" t="str">
            <v>    Mathematical Scientists and Technicians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0.009216589861751152</v>
          </cell>
          <cell r="E472">
            <v>0.009852216748768473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8</v>
          </cell>
          <cell r="D473">
            <v>0.03686635944700461</v>
          </cell>
          <cell r="E473">
            <v>0.03940886699507389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B474" t="str">
            <v>    Life &amp; Physical Scientists, and Technicians</v>
          </cell>
          <cell r="C474">
            <v>4</v>
          </cell>
          <cell r="D474">
            <v>0.018433179723502304</v>
          </cell>
          <cell r="E474">
            <v>0.019704433497536946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2</v>
          </cell>
          <cell r="D475">
            <v>0.009216589861751152</v>
          </cell>
          <cell r="E475">
            <v>0.009852216748768473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12</v>
          </cell>
          <cell r="D477">
            <v>0.055299539170506916</v>
          </cell>
          <cell r="E477">
            <v>0.059113300492610835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B478" t="str">
            <v>    Health:  Theratpists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4</v>
          </cell>
          <cell r="D479">
            <v>0.018433179723502304</v>
          </cell>
          <cell r="E479">
            <v>0.019704433497536946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2004 Baccalaureate Graduates -- One Year Out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10</v>
          </cell>
          <cell r="D492">
            <v>0.04608294930875576</v>
          </cell>
          <cell r="E492">
            <v>0.04926108374384237</v>
          </cell>
          <cell r="F492">
            <v>2</v>
          </cell>
          <cell r="G492">
            <v>0.15384615384615385</v>
          </cell>
          <cell r="H492">
            <v>0.16666666666666666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1</v>
          </cell>
          <cell r="D494">
            <v>0.004608294930875576</v>
          </cell>
          <cell r="E494">
            <v>0.0049261083743842365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4</v>
          </cell>
          <cell r="D495">
            <v>0.018433179723502304</v>
          </cell>
          <cell r="E495">
            <v>0.019704433497536946</v>
          </cell>
          <cell r="F495">
            <v>1</v>
          </cell>
          <cell r="G495">
            <v>0.07692307692307693</v>
          </cell>
          <cell r="H495">
            <v>0.08333333333333333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5</v>
          </cell>
          <cell r="D496">
            <v>0.02304147465437788</v>
          </cell>
          <cell r="E496">
            <v>0.024630541871921183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3</v>
          </cell>
          <cell r="D497">
            <v>0.013824884792626729</v>
          </cell>
          <cell r="E497">
            <v>0.014778325123152709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0.04608294930875576</v>
          </cell>
          <cell r="E498">
            <v>0.04926108374384237</v>
          </cell>
          <cell r="F498">
            <v>0</v>
          </cell>
          <cell r="G498">
            <v>0</v>
          </cell>
          <cell r="H498">
            <v>0</v>
          </cell>
          <cell r="I498">
            <v>1</v>
          </cell>
          <cell r="J498">
            <v>0.1111111111111111</v>
          </cell>
          <cell r="K498">
            <v>0.125</v>
          </cell>
        </row>
        <row r="499">
          <cell r="B499" t="str">
            <v>    Education:  Special Education Teachers</v>
          </cell>
          <cell r="C499">
            <v>11</v>
          </cell>
          <cell r="D499">
            <v>0.05069124423963134</v>
          </cell>
          <cell r="E499">
            <v>0.054187192118226604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7</v>
          </cell>
          <cell r="D500">
            <v>0.03225806451612903</v>
          </cell>
          <cell r="E500">
            <v>0.034482758620689655</v>
          </cell>
          <cell r="F500">
            <v>1</v>
          </cell>
          <cell r="G500">
            <v>0.07692307692307693</v>
          </cell>
          <cell r="H500">
            <v>0.08333333333333333</v>
          </cell>
          <cell r="I500">
            <v>1</v>
          </cell>
          <cell r="J500">
            <v>0.1111111111111111</v>
          </cell>
          <cell r="K500">
            <v>0.125</v>
          </cell>
        </row>
        <row r="501">
          <cell r="B501" t="str">
            <v>    Library Occupations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4</v>
          </cell>
          <cell r="D503">
            <v>0.018433179723502304</v>
          </cell>
          <cell r="E503">
            <v>0.019704433497536946</v>
          </cell>
          <cell r="F503">
            <v>1</v>
          </cell>
          <cell r="G503">
            <v>0.07692307692307693</v>
          </cell>
          <cell r="H503">
            <v>0.08333333333333333</v>
          </cell>
          <cell r="I503">
            <v>0</v>
          </cell>
          <cell r="J503">
            <v>0</v>
          </cell>
          <cell r="K503">
            <v>0</v>
          </cell>
        </row>
        <row r="504">
          <cell r="B504" t="str">
            <v>    Media and Communication Workers</v>
          </cell>
          <cell r="C504">
            <v>8</v>
          </cell>
          <cell r="D504">
            <v>0.03686635944700461</v>
          </cell>
          <cell r="E504">
            <v>0.03940886699507389</v>
          </cell>
          <cell r="F504">
            <v>1</v>
          </cell>
          <cell r="G504">
            <v>0.07692307692307693</v>
          </cell>
          <cell r="H504">
            <v>0.08333333333333333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14</v>
          </cell>
          <cell r="D505">
            <v>0.06451612903225806</v>
          </cell>
          <cell r="E505">
            <v>0.06896551724137931</v>
          </cell>
          <cell r="F505">
            <v>2</v>
          </cell>
          <cell r="G505">
            <v>0.15384615384615385</v>
          </cell>
          <cell r="H505">
            <v>0.16666666666666666</v>
          </cell>
          <cell r="I505">
            <v>2</v>
          </cell>
          <cell r="J505">
            <v>0.2222222222222222</v>
          </cell>
          <cell r="K505">
            <v>0.25</v>
          </cell>
        </row>
        <row r="506">
          <cell r="B506" t="str">
            <v>    Office &amp; Administration</v>
          </cell>
          <cell r="C506">
            <v>12</v>
          </cell>
          <cell r="D506">
            <v>0.055299539170506916</v>
          </cell>
          <cell r="E506">
            <v>0.059113300492610835</v>
          </cell>
          <cell r="F506">
            <v>3</v>
          </cell>
          <cell r="G506">
            <v>0.23076923076923078</v>
          </cell>
          <cell r="H506">
            <v>0.25</v>
          </cell>
          <cell r="I506">
            <v>1</v>
          </cell>
          <cell r="J506">
            <v>0.1111111111111111</v>
          </cell>
          <cell r="K506">
            <v>0.125</v>
          </cell>
        </row>
        <row r="507">
          <cell r="B507" t="str">
            <v>    Protective Services</v>
          </cell>
          <cell r="C507">
            <v>2</v>
          </cell>
          <cell r="D507">
            <v>0.009216589861751152</v>
          </cell>
          <cell r="E507">
            <v>0.009852216748768473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7</v>
          </cell>
          <cell r="D508">
            <v>0.03225806451612903</v>
          </cell>
          <cell r="E508">
            <v>0.034482758620689655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1</v>
          </cell>
          <cell r="D510">
            <v>0.004608294930875576</v>
          </cell>
          <cell r="E510">
            <v>0.0049261083743842365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1</v>
          </cell>
          <cell r="D511">
            <v>0.004608294930875576</v>
          </cell>
          <cell r="E511">
            <v>0.0049261083743842365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2</v>
          </cell>
          <cell r="D512">
            <v>0.009216589861751152</v>
          </cell>
          <cell r="E512">
            <v>0.009852216748768473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1</v>
          </cell>
          <cell r="D513">
            <v>0.004608294930875576</v>
          </cell>
          <cell r="E513">
            <v>0.0049261083743842365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1</v>
          </cell>
          <cell r="D514">
            <v>0.004608294930875576</v>
          </cell>
          <cell r="E514">
            <v>0.0049261083743842365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1</v>
          </cell>
          <cell r="D515">
            <v>0.004608294930875576</v>
          </cell>
          <cell r="E515">
            <v>0.0049261083743842365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2</v>
          </cell>
          <cell r="D516">
            <v>0.009216589861751152</v>
          </cell>
          <cell r="E516">
            <v>0.009852216748768473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14</v>
          </cell>
          <cell r="D517">
            <v>0.06451612903225806</v>
          </cell>
          <cell r="E517" t="str">
            <v>--  </v>
          </cell>
          <cell r="F517">
            <v>1</v>
          </cell>
          <cell r="G517">
            <v>0.07692307692307693</v>
          </cell>
          <cell r="H517" t="str">
            <v>--  </v>
          </cell>
          <cell r="I517">
            <v>1</v>
          </cell>
          <cell r="J517">
            <v>0.1111111111111111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68</v>
          </cell>
          <cell r="F549">
            <v>7</v>
          </cell>
          <cell r="I549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2</v>
          </cell>
        </row>
        <row r="23">
          <cell r="C23">
            <v>3</v>
          </cell>
        </row>
        <row r="31">
          <cell r="C31">
            <v>2</v>
          </cell>
        </row>
        <row r="38">
          <cell r="C38">
            <v>3</v>
          </cell>
        </row>
        <row r="45">
          <cell r="C45">
            <v>4</v>
          </cell>
        </row>
        <row r="60">
          <cell r="C60">
            <v>5</v>
          </cell>
        </row>
        <row r="67">
          <cell r="C67">
            <v>4</v>
          </cell>
        </row>
        <row r="74">
          <cell r="C74">
            <v>3</v>
          </cell>
        </row>
        <row r="81">
          <cell r="C81">
            <v>3</v>
          </cell>
        </row>
        <row r="88">
          <cell r="C88">
            <v>3</v>
          </cell>
        </row>
        <row r="95">
          <cell r="C95">
            <v>2</v>
          </cell>
        </row>
        <row r="110">
          <cell r="C110">
            <v>2</v>
          </cell>
        </row>
        <row r="117">
          <cell r="C117">
            <v>2</v>
          </cell>
        </row>
        <row r="124">
          <cell r="C124">
            <v>2</v>
          </cell>
        </row>
        <row r="130">
          <cell r="C130">
            <v>3</v>
          </cell>
        </row>
        <row r="136">
          <cell r="C136">
            <v>3</v>
          </cell>
        </row>
        <row r="144">
          <cell r="C144">
            <v>5</v>
          </cell>
        </row>
        <row r="157">
          <cell r="C157">
            <v>4</v>
          </cell>
        </row>
        <row r="162">
          <cell r="C162">
            <v>3</v>
          </cell>
        </row>
        <row r="167">
          <cell r="C167">
            <v>2</v>
          </cell>
        </row>
        <row r="172">
          <cell r="C172">
            <v>3</v>
          </cell>
        </row>
        <row r="177">
          <cell r="C177">
            <v>2</v>
          </cell>
        </row>
        <row r="182">
          <cell r="C182">
            <v>4</v>
          </cell>
        </row>
        <row r="187">
          <cell r="C187">
            <v>1</v>
          </cell>
        </row>
        <row r="197">
          <cell r="C197">
            <v>2</v>
          </cell>
        </row>
        <row r="214">
          <cell r="C214">
            <v>2</v>
          </cell>
          <cell r="F214">
            <v>0</v>
          </cell>
        </row>
        <row r="221">
          <cell r="C221">
            <v>2</v>
          </cell>
          <cell r="F221">
            <v>1</v>
          </cell>
        </row>
        <row r="229">
          <cell r="C229">
            <v>2</v>
          </cell>
          <cell r="F229">
            <v>0</v>
          </cell>
        </row>
        <row r="236">
          <cell r="C236">
            <v>2</v>
          </cell>
          <cell r="F236">
            <v>1</v>
          </cell>
        </row>
        <row r="243">
          <cell r="C243">
            <v>3</v>
          </cell>
          <cell r="F243">
            <v>1</v>
          </cell>
        </row>
        <row r="259">
          <cell r="C259">
            <v>2</v>
          </cell>
          <cell r="F259">
            <v>3</v>
          </cell>
        </row>
        <row r="266">
          <cell r="C266">
            <v>2</v>
          </cell>
          <cell r="F266">
            <v>2</v>
          </cell>
        </row>
        <row r="273">
          <cell r="C273">
            <v>3</v>
          </cell>
          <cell r="F273">
            <v>0</v>
          </cell>
        </row>
        <row r="280">
          <cell r="C280">
            <v>2</v>
          </cell>
          <cell r="F280">
            <v>1</v>
          </cell>
        </row>
        <row r="287">
          <cell r="C287">
            <v>2</v>
          </cell>
          <cell r="F287">
            <v>1</v>
          </cell>
        </row>
        <row r="303">
          <cell r="C303">
            <v>2</v>
          </cell>
          <cell r="F303">
            <v>0</v>
          </cell>
        </row>
        <row r="310">
          <cell r="C310">
            <v>2</v>
          </cell>
          <cell r="F310">
            <v>0</v>
          </cell>
        </row>
        <row r="317">
          <cell r="C317">
            <v>1</v>
          </cell>
          <cell r="F317">
            <v>1</v>
          </cell>
        </row>
        <row r="324">
          <cell r="C324">
            <v>1</v>
          </cell>
          <cell r="F324">
            <v>1</v>
          </cell>
        </row>
        <row r="330">
          <cell r="C330">
            <v>2</v>
          </cell>
          <cell r="F330">
            <v>1</v>
          </cell>
        </row>
        <row r="336">
          <cell r="C336">
            <v>2</v>
          </cell>
          <cell r="F336">
            <v>1</v>
          </cell>
        </row>
        <row r="352">
          <cell r="C352">
            <v>1</v>
          </cell>
          <cell r="F352">
            <v>4</v>
          </cell>
        </row>
        <row r="358">
          <cell r="C358">
            <v>1</v>
          </cell>
          <cell r="F358">
            <v>3</v>
          </cell>
        </row>
        <row r="363">
          <cell r="C363">
            <v>1</v>
          </cell>
          <cell r="F363">
            <v>2</v>
          </cell>
        </row>
        <row r="368">
          <cell r="C368">
            <v>1</v>
          </cell>
          <cell r="F368">
            <v>1</v>
          </cell>
        </row>
        <row r="373">
          <cell r="C373">
            <v>2</v>
          </cell>
          <cell r="F373">
            <v>1</v>
          </cell>
        </row>
        <row r="378">
          <cell r="C378">
            <v>1</v>
          </cell>
          <cell r="F378">
            <v>1</v>
          </cell>
        </row>
        <row r="383">
          <cell r="C383">
            <v>1</v>
          </cell>
          <cell r="F383">
            <v>3</v>
          </cell>
        </row>
        <row r="396">
          <cell r="C396">
            <v>1</v>
          </cell>
          <cell r="F396">
            <v>0</v>
          </cell>
        </row>
        <row r="406">
          <cell r="C406">
            <v>1</v>
          </cell>
          <cell r="F406">
            <v>1</v>
          </cell>
        </row>
        <row r="419">
          <cell r="C419">
            <v>2</v>
          </cell>
          <cell r="F419">
            <v>0</v>
          </cell>
          <cell r="I419">
            <v>0</v>
          </cell>
        </row>
        <row r="426">
          <cell r="C426">
            <v>3</v>
          </cell>
          <cell r="F426">
            <v>0</v>
          </cell>
          <cell r="I426">
            <v>0</v>
          </cell>
        </row>
        <row r="434">
          <cell r="C434">
            <v>2</v>
          </cell>
          <cell r="F434">
            <v>0</v>
          </cell>
          <cell r="I434">
            <v>0</v>
          </cell>
        </row>
        <row r="450">
          <cell r="C450">
            <v>3</v>
          </cell>
          <cell r="F450">
            <v>0</v>
          </cell>
          <cell r="I450">
            <v>0</v>
          </cell>
        </row>
        <row r="457">
          <cell r="C457">
            <v>4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4</v>
          </cell>
          <cell r="F471">
            <v>0</v>
          </cell>
          <cell r="I471">
            <v>0</v>
          </cell>
        </row>
        <row r="478">
          <cell r="C478">
            <v>3</v>
          </cell>
          <cell r="F478">
            <v>0</v>
          </cell>
          <cell r="I478">
            <v>0</v>
          </cell>
        </row>
        <row r="494">
          <cell r="C494">
            <v>3</v>
          </cell>
          <cell r="F494">
            <v>0</v>
          </cell>
          <cell r="I494">
            <v>0</v>
          </cell>
        </row>
        <row r="501">
          <cell r="C501">
            <v>3</v>
          </cell>
          <cell r="F501">
            <v>0</v>
          </cell>
          <cell r="I501">
            <v>0</v>
          </cell>
        </row>
        <row r="508">
          <cell r="C508">
            <v>2</v>
          </cell>
          <cell r="F508">
            <v>0</v>
          </cell>
          <cell r="I508">
            <v>0</v>
          </cell>
        </row>
        <row r="515">
          <cell r="C515">
            <v>2</v>
          </cell>
          <cell r="F515">
            <v>0</v>
          </cell>
          <cell r="I515">
            <v>0</v>
          </cell>
        </row>
        <row r="522">
          <cell r="C522">
            <v>2</v>
          </cell>
          <cell r="F522">
            <v>0</v>
          </cell>
          <cell r="I522">
            <v>0</v>
          </cell>
        </row>
        <row r="538">
          <cell r="C538">
            <v>2</v>
          </cell>
          <cell r="F538">
            <v>0</v>
          </cell>
          <cell r="I538">
            <v>0</v>
          </cell>
        </row>
        <row r="544">
          <cell r="C544">
            <v>3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1</v>
          </cell>
        </row>
        <row r="558">
          <cell r="C558">
            <v>4</v>
          </cell>
          <cell r="F558">
            <v>1</v>
          </cell>
          <cell r="I558">
            <v>0</v>
          </cell>
        </row>
        <row r="564">
          <cell r="C564">
            <v>3</v>
          </cell>
          <cell r="F564">
            <v>1</v>
          </cell>
          <cell r="I564">
            <v>0</v>
          </cell>
        </row>
        <row r="569">
          <cell r="C569">
            <v>3</v>
          </cell>
          <cell r="F569">
            <v>0</v>
          </cell>
          <cell r="I569">
            <v>0</v>
          </cell>
        </row>
        <row r="584">
          <cell r="C584">
            <v>2</v>
          </cell>
          <cell r="F584">
            <v>0</v>
          </cell>
          <cell r="I584">
            <v>0</v>
          </cell>
        </row>
        <row r="589">
          <cell r="C589">
            <v>3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1</v>
          </cell>
          <cell r="I594">
            <v>0</v>
          </cell>
        </row>
        <row r="599">
          <cell r="C599">
            <v>2</v>
          </cell>
          <cell r="F599">
            <v>2</v>
          </cell>
          <cell r="I599">
            <v>0</v>
          </cell>
        </row>
        <row r="604">
          <cell r="C604">
            <v>1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26</v>
          </cell>
        </row>
        <row r="26">
          <cell r="C26">
            <v>27</v>
          </cell>
        </row>
        <row r="40">
          <cell r="C40">
            <v>11</v>
          </cell>
          <cell r="F40">
            <v>15</v>
          </cell>
        </row>
        <row r="57">
          <cell r="C57">
            <v>12</v>
          </cell>
          <cell r="F57">
            <v>15</v>
          </cell>
        </row>
        <row r="71">
          <cell r="C71">
            <v>23</v>
          </cell>
          <cell r="F71">
            <v>3</v>
          </cell>
          <cell r="I71">
            <v>0</v>
          </cell>
        </row>
        <row r="80">
          <cell r="C80">
            <v>24</v>
          </cell>
          <cell r="F80">
            <v>3</v>
          </cell>
          <cell r="I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5" sqref="A15"/>
    </sheetView>
  </sheetViews>
  <sheetFormatPr defaultColWidth="9.140625" defaultRowHeight="12.75"/>
  <cols>
    <col min="1" max="1" width="19.421875" style="0" customWidth="1"/>
  </cols>
  <sheetData>
    <row r="1" spans="1:9" ht="15.75">
      <c r="A1" s="221" t="s">
        <v>56</v>
      </c>
      <c r="B1" s="519"/>
      <c r="C1" s="520"/>
      <c r="D1" s="520"/>
      <c r="E1" s="520"/>
      <c r="F1" s="520"/>
      <c r="G1" s="520"/>
      <c r="H1" s="520"/>
      <c r="I1" s="520"/>
    </row>
    <row r="2" spans="1:9" ht="15.75">
      <c r="A2" s="521" t="s">
        <v>434</v>
      </c>
      <c r="B2" s="519"/>
      <c r="C2" s="520"/>
      <c r="D2" s="520"/>
      <c r="E2" s="520"/>
      <c r="F2" s="520"/>
      <c r="G2" s="520"/>
      <c r="H2" s="520"/>
      <c r="I2" s="520"/>
    </row>
    <row r="3" spans="1:9" ht="15">
      <c r="A3" s="522"/>
      <c r="B3" s="519"/>
      <c r="C3" s="520"/>
      <c r="D3" s="520"/>
      <c r="E3" s="520"/>
      <c r="F3" s="520"/>
      <c r="G3" s="520"/>
      <c r="H3" s="520"/>
      <c r="I3" s="520"/>
    </row>
    <row r="4" spans="1:9" ht="15">
      <c r="A4" s="522" t="s">
        <v>435</v>
      </c>
      <c r="B4" s="523" t="s">
        <v>187</v>
      </c>
      <c r="C4" s="520"/>
      <c r="D4" s="520"/>
      <c r="E4" s="520"/>
      <c r="F4" s="520"/>
      <c r="G4" s="520"/>
      <c r="H4" s="520"/>
      <c r="I4" s="520"/>
    </row>
    <row r="5" spans="1:9" ht="15">
      <c r="A5" s="522" t="s">
        <v>436</v>
      </c>
      <c r="B5" s="524" t="s">
        <v>199</v>
      </c>
      <c r="C5" s="520"/>
      <c r="D5" s="520"/>
      <c r="E5" s="520"/>
      <c r="F5" s="520"/>
      <c r="G5" s="520"/>
      <c r="H5" s="520"/>
      <c r="I5" s="520"/>
    </row>
    <row r="6" spans="1:9" ht="15">
      <c r="A6" s="522" t="s">
        <v>437</v>
      </c>
      <c r="B6" s="525" t="s">
        <v>438</v>
      </c>
      <c r="C6" s="520"/>
      <c r="D6" s="520"/>
      <c r="E6" s="520"/>
      <c r="F6" s="520"/>
      <c r="G6" s="520"/>
      <c r="H6" s="520"/>
      <c r="I6" s="520"/>
    </row>
    <row r="7" spans="1:9" ht="15">
      <c r="A7" s="522" t="s">
        <v>439</v>
      </c>
      <c r="B7" s="519" t="s">
        <v>58</v>
      </c>
      <c r="C7" s="520"/>
      <c r="D7" s="520"/>
      <c r="E7" s="520"/>
      <c r="F7" s="520"/>
      <c r="G7" s="520"/>
      <c r="H7" s="520"/>
      <c r="I7" s="520"/>
    </row>
    <row r="8" spans="1:9" ht="15">
      <c r="A8" s="522" t="s">
        <v>440</v>
      </c>
      <c r="B8" s="526" t="s">
        <v>441</v>
      </c>
      <c r="C8" s="520"/>
      <c r="D8" s="520"/>
      <c r="E8" s="520"/>
      <c r="F8" s="520"/>
      <c r="G8" s="520"/>
      <c r="H8" s="520"/>
      <c r="I8" s="520"/>
    </row>
    <row r="9" spans="1:9" ht="15">
      <c r="A9" s="522" t="s">
        <v>442</v>
      </c>
      <c r="B9" s="519" t="s">
        <v>443</v>
      </c>
      <c r="C9" s="520"/>
      <c r="D9" s="520"/>
      <c r="E9" s="520"/>
      <c r="F9" s="520"/>
      <c r="G9" s="520"/>
      <c r="H9" s="520"/>
      <c r="I9" s="520"/>
    </row>
    <row r="10" spans="1:9" ht="15">
      <c r="A10" s="522" t="s">
        <v>444</v>
      </c>
      <c r="B10" s="519" t="s">
        <v>288</v>
      </c>
      <c r="C10" s="520"/>
      <c r="D10" s="520"/>
      <c r="E10" s="520"/>
      <c r="F10" s="520"/>
      <c r="G10" s="520"/>
      <c r="H10" s="520"/>
      <c r="I10" s="520"/>
    </row>
    <row r="11" spans="1:9" ht="15">
      <c r="A11" s="522" t="s">
        <v>445</v>
      </c>
      <c r="B11" s="519" t="s">
        <v>446</v>
      </c>
      <c r="C11" s="520"/>
      <c r="D11" s="520"/>
      <c r="E11" s="520"/>
      <c r="F11" s="520"/>
      <c r="G11" s="520"/>
      <c r="H11" s="527"/>
      <c r="I11" s="520"/>
    </row>
    <row r="12" spans="1:9" ht="15">
      <c r="A12" s="522" t="s">
        <v>447</v>
      </c>
      <c r="B12" s="528" t="s">
        <v>312</v>
      </c>
      <c r="C12" s="520"/>
      <c r="D12" s="520"/>
      <c r="E12" s="520"/>
      <c r="F12" s="520"/>
      <c r="G12" s="520"/>
      <c r="H12" s="520"/>
      <c r="I12" s="520"/>
    </row>
    <row r="13" spans="1:9" ht="15">
      <c r="A13" s="522" t="s">
        <v>448</v>
      </c>
      <c r="B13" s="529" t="s">
        <v>342</v>
      </c>
      <c r="C13" s="520"/>
      <c r="D13" s="520"/>
      <c r="E13" s="520"/>
      <c r="F13" s="520"/>
      <c r="G13" s="520"/>
      <c r="H13" s="520"/>
      <c r="I13" s="520"/>
    </row>
    <row r="14" spans="1:9" ht="15">
      <c r="A14" s="522" t="s">
        <v>449</v>
      </c>
      <c r="B14" s="530" t="s">
        <v>361</v>
      </c>
      <c r="C14" s="520"/>
      <c r="D14" s="520"/>
      <c r="E14" s="520"/>
      <c r="F14" s="520"/>
      <c r="G14" s="520"/>
      <c r="H14" s="520"/>
      <c r="I14" s="520"/>
    </row>
    <row r="15" spans="1:9" ht="15">
      <c r="A15" s="522" t="s">
        <v>450</v>
      </c>
      <c r="B15" s="531" t="s">
        <v>7</v>
      </c>
      <c r="C15" s="520"/>
      <c r="D15" s="520"/>
      <c r="E15" s="520"/>
      <c r="F15" s="520"/>
      <c r="G15" s="520"/>
      <c r="H15" s="520"/>
      <c r="I15" s="520"/>
    </row>
    <row r="16" spans="1:9" ht="12.75">
      <c r="A16" s="532"/>
      <c r="B16" s="520"/>
      <c r="C16" s="520"/>
      <c r="D16" s="520"/>
      <c r="E16" s="520"/>
      <c r="F16" s="520"/>
      <c r="G16" s="520"/>
      <c r="H16" s="520"/>
      <c r="I16" s="520"/>
    </row>
    <row r="17" spans="1:9" ht="12.75">
      <c r="A17" s="520"/>
      <c r="B17" s="520"/>
      <c r="C17" s="520"/>
      <c r="D17" s="520"/>
      <c r="E17" s="520"/>
      <c r="F17" s="520"/>
      <c r="G17" s="520"/>
      <c r="H17" s="520"/>
      <c r="I17" s="520"/>
    </row>
    <row r="18" spans="1:9" ht="12.75">
      <c r="A18" s="520"/>
      <c r="B18" s="520"/>
      <c r="C18" s="520"/>
      <c r="D18" s="520"/>
      <c r="E18" s="520"/>
      <c r="F18" s="520"/>
      <c r="G18" s="520"/>
      <c r="H18" s="520"/>
      <c r="I18" s="520"/>
    </row>
  </sheetData>
  <printOptions horizontalCentered="1"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.8515625" style="338" customWidth="1"/>
    <col min="2" max="2" width="37.57421875" style="338" customWidth="1"/>
    <col min="3" max="7" width="10.57421875" style="338" customWidth="1"/>
    <col min="8" max="8" width="11.8515625" style="338" customWidth="1"/>
    <col min="9" max="16384" width="7.8515625" style="338" customWidth="1"/>
  </cols>
  <sheetData>
    <row r="1" spans="1:16" ht="12.75">
      <c r="A1" s="336" t="s">
        <v>56</v>
      </c>
      <c r="B1" s="337"/>
      <c r="C1" s="13"/>
      <c r="D1" s="13"/>
      <c r="E1" s="13"/>
      <c r="F1" s="13"/>
      <c r="G1" s="13"/>
      <c r="H1" s="21"/>
      <c r="I1" s="13"/>
      <c r="J1" s="13"/>
      <c r="K1" s="13"/>
      <c r="L1" s="13"/>
      <c r="M1" s="13"/>
      <c r="N1" s="13"/>
      <c r="O1" s="13"/>
      <c r="P1" s="123"/>
    </row>
    <row r="2" spans="1:16" ht="12.75">
      <c r="A2" s="339" t="s">
        <v>57</v>
      </c>
      <c r="C2" s="11"/>
      <c r="D2" s="11"/>
      <c r="E2" s="11"/>
      <c r="F2" s="11"/>
      <c r="G2" s="11"/>
      <c r="H2" s="24"/>
      <c r="I2" s="11"/>
      <c r="J2" s="11"/>
      <c r="K2" s="11"/>
      <c r="L2" s="11"/>
      <c r="M2" s="11"/>
      <c r="N2" s="11"/>
      <c r="O2" s="11"/>
      <c r="P2" s="95"/>
    </row>
    <row r="3" spans="1:16" ht="12.75">
      <c r="A3" s="50" t="s">
        <v>287</v>
      </c>
      <c r="C3" s="11"/>
      <c r="D3" s="11"/>
      <c r="E3" s="11"/>
      <c r="F3" s="11"/>
      <c r="G3" s="11"/>
      <c r="H3" s="24"/>
      <c r="I3" s="11"/>
      <c r="J3" s="11"/>
      <c r="K3" s="11"/>
      <c r="L3" s="11"/>
      <c r="M3" s="11"/>
      <c r="N3" s="11"/>
      <c r="O3" s="11"/>
      <c r="P3" s="95"/>
    </row>
    <row r="4" spans="1:16" ht="12.75">
      <c r="A4" s="340" t="s">
        <v>288</v>
      </c>
      <c r="C4" s="11"/>
      <c r="D4" s="11"/>
      <c r="E4" s="11"/>
      <c r="F4" s="11"/>
      <c r="G4" s="11"/>
      <c r="H4" s="24"/>
      <c r="I4" s="11"/>
      <c r="J4" s="11"/>
      <c r="K4" s="11"/>
      <c r="L4" s="11"/>
      <c r="M4" s="11"/>
      <c r="N4" s="11"/>
      <c r="O4" s="11"/>
      <c r="P4" s="11"/>
    </row>
    <row r="5" spans="1:16" ht="3.75" customHeight="1">
      <c r="A5" s="341"/>
      <c r="B5" s="342"/>
      <c r="C5" s="343"/>
      <c r="D5" s="13"/>
      <c r="E5" s="13"/>
      <c r="F5" s="13"/>
      <c r="G5" s="13"/>
      <c r="H5" s="21"/>
      <c r="I5" s="11"/>
      <c r="J5" s="11"/>
      <c r="K5" s="11"/>
      <c r="L5" s="11"/>
      <c r="M5" s="11"/>
      <c r="N5" s="11"/>
      <c r="O5" s="11"/>
      <c r="P5" s="93"/>
    </row>
    <row r="6" spans="1:16" ht="15" customHeight="1">
      <c r="A6" s="344" t="s">
        <v>0</v>
      </c>
      <c r="B6" s="345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11"/>
      <c r="J6" s="323"/>
      <c r="K6" s="323"/>
      <c r="L6" s="88"/>
      <c r="M6" s="88"/>
      <c r="N6" s="88"/>
      <c r="O6" s="88"/>
      <c r="P6" s="381"/>
    </row>
    <row r="7" spans="1:16" ht="11.25">
      <c r="A7" s="347"/>
      <c r="B7" s="348" t="s">
        <v>8</v>
      </c>
      <c r="C7" s="349">
        <v>114</v>
      </c>
      <c r="D7" s="350">
        <v>77</v>
      </c>
      <c r="E7" s="350">
        <v>54</v>
      </c>
      <c r="F7" s="350">
        <v>13</v>
      </c>
      <c r="G7" s="350">
        <v>11</v>
      </c>
      <c r="H7" s="351">
        <v>269</v>
      </c>
      <c r="I7" s="356"/>
      <c r="J7" s="43"/>
      <c r="K7" s="43"/>
      <c r="L7" s="43"/>
      <c r="M7" s="43"/>
      <c r="N7" s="43"/>
      <c r="O7" s="43"/>
      <c r="P7" s="358"/>
    </row>
    <row r="8" spans="1:16" ht="11.25">
      <c r="A8" s="352" t="s">
        <v>289</v>
      </c>
      <c r="B8" s="353" t="s">
        <v>290</v>
      </c>
      <c r="C8" s="341"/>
      <c r="D8" s="337"/>
      <c r="E8" s="337"/>
      <c r="F8" s="337"/>
      <c r="G8" s="337"/>
      <c r="H8" s="354"/>
      <c r="I8" s="356"/>
      <c r="J8" s="356"/>
      <c r="K8" s="356"/>
      <c r="L8" s="356"/>
      <c r="M8" s="356"/>
      <c r="N8" s="356"/>
      <c r="O8" s="356"/>
      <c r="P8" s="358"/>
    </row>
    <row r="9" spans="1:16" ht="11.25">
      <c r="A9" s="355"/>
      <c r="B9" s="353" t="s">
        <v>291</v>
      </c>
      <c r="C9" s="355"/>
      <c r="D9" s="356"/>
      <c r="E9" s="356"/>
      <c r="F9" s="356"/>
      <c r="G9" s="356"/>
      <c r="H9" s="357"/>
      <c r="I9" s="356"/>
      <c r="J9" s="356"/>
      <c r="K9" s="356"/>
      <c r="L9" s="356"/>
      <c r="M9" s="356"/>
      <c r="N9" s="356"/>
      <c r="O9" s="356"/>
      <c r="P9" s="356"/>
    </row>
    <row r="10" spans="1:16" ht="11.25">
      <c r="A10" s="355"/>
      <c r="B10" s="358" t="s">
        <v>292</v>
      </c>
      <c r="C10" s="298">
        <v>0.22727272727272727</v>
      </c>
      <c r="D10" s="160">
        <v>0.17333333333333334</v>
      </c>
      <c r="E10" s="160">
        <v>0.32075471698113206</v>
      </c>
      <c r="F10" s="160">
        <v>0.15384615384615385</v>
      </c>
      <c r="G10" s="160">
        <v>0.2</v>
      </c>
      <c r="H10" s="299">
        <v>0.2260536398467433</v>
      </c>
      <c r="I10" s="356"/>
      <c r="J10" s="356"/>
      <c r="K10" s="356"/>
      <c r="L10" s="356"/>
      <c r="M10" s="356"/>
      <c r="N10" s="356"/>
      <c r="O10" s="356"/>
      <c r="P10" s="358"/>
    </row>
    <row r="11" spans="1:16" ht="11.25">
      <c r="A11" s="355"/>
      <c r="B11" s="358" t="s">
        <v>293</v>
      </c>
      <c r="C11" s="298">
        <v>0.5363636363636364</v>
      </c>
      <c r="D11" s="160">
        <v>0.5466666666666666</v>
      </c>
      <c r="E11" s="160">
        <v>0.39622641509433965</v>
      </c>
      <c r="F11" s="160">
        <v>0.7692307692307693</v>
      </c>
      <c r="G11" s="160">
        <v>0.7</v>
      </c>
      <c r="H11" s="299">
        <v>0.5287356321839081</v>
      </c>
      <c r="I11" s="356"/>
      <c r="J11" s="356"/>
      <c r="K11" s="356"/>
      <c r="L11" s="356"/>
      <c r="M11" s="356"/>
      <c r="N11" s="356"/>
      <c r="O11" s="356"/>
      <c r="P11" s="358"/>
    </row>
    <row r="12" spans="1:16" ht="11.25">
      <c r="A12" s="355"/>
      <c r="B12" s="358" t="s">
        <v>294</v>
      </c>
      <c r="C12" s="298">
        <v>0.17272727272727273</v>
      </c>
      <c r="D12" s="160">
        <v>0.21333333333333335</v>
      </c>
      <c r="E12" s="160">
        <v>0.1509433962264151</v>
      </c>
      <c r="F12" s="160">
        <v>0.07692307692307693</v>
      </c>
      <c r="G12" s="160">
        <v>0.1</v>
      </c>
      <c r="H12" s="299">
        <v>0.1724137931034483</v>
      </c>
      <c r="I12" s="356"/>
      <c r="J12" s="356"/>
      <c r="K12" s="356"/>
      <c r="L12" s="356"/>
      <c r="M12" s="356"/>
      <c r="N12" s="356"/>
      <c r="O12" s="356"/>
      <c r="P12" s="358"/>
    </row>
    <row r="13" spans="1:16" ht="11.25">
      <c r="A13" s="355"/>
      <c r="B13" s="358" t="s">
        <v>295</v>
      </c>
      <c r="C13" s="298">
        <v>0.03636363636363636</v>
      </c>
      <c r="D13" s="160">
        <v>0.05333333333333334</v>
      </c>
      <c r="E13" s="160">
        <v>0.11320754716981132</v>
      </c>
      <c r="F13" s="160">
        <v>0</v>
      </c>
      <c r="G13" s="160">
        <v>0</v>
      </c>
      <c r="H13" s="299">
        <v>0.05363984674329502</v>
      </c>
      <c r="I13" s="356"/>
      <c r="J13" s="356"/>
      <c r="K13" s="356"/>
      <c r="L13" s="356"/>
      <c r="M13" s="356"/>
      <c r="N13" s="356"/>
      <c r="O13" s="356"/>
      <c r="P13" s="358"/>
    </row>
    <row r="14" spans="1:16" ht="11.25">
      <c r="A14" s="355"/>
      <c r="B14" s="358" t="s">
        <v>296</v>
      </c>
      <c r="C14" s="298">
        <v>0.00909090909090909</v>
      </c>
      <c r="D14" s="160">
        <v>0</v>
      </c>
      <c r="E14" s="160">
        <v>0</v>
      </c>
      <c r="F14" s="160">
        <v>0</v>
      </c>
      <c r="G14" s="160">
        <v>0</v>
      </c>
      <c r="H14" s="299">
        <v>0.0038314176245210726</v>
      </c>
      <c r="I14" s="356"/>
      <c r="J14" s="356"/>
      <c r="K14" s="356"/>
      <c r="L14" s="356"/>
      <c r="M14" s="356"/>
      <c r="N14" s="356"/>
      <c r="O14" s="356"/>
      <c r="P14" s="358"/>
    </row>
    <row r="15" spans="1:16" ht="11.25">
      <c r="A15" s="355"/>
      <c r="B15" s="358" t="s">
        <v>297</v>
      </c>
      <c r="C15" s="298">
        <v>0.01818181818181818</v>
      </c>
      <c r="D15" s="160">
        <v>0.013333333333333334</v>
      </c>
      <c r="E15" s="160">
        <v>0.018867924528301886</v>
      </c>
      <c r="F15" s="160">
        <v>0</v>
      </c>
      <c r="G15" s="160">
        <v>0</v>
      </c>
      <c r="H15" s="299">
        <v>0.01532567049808429</v>
      </c>
      <c r="I15" s="356"/>
      <c r="J15" s="356"/>
      <c r="K15" s="356"/>
      <c r="L15" s="356"/>
      <c r="M15" s="356"/>
      <c r="N15" s="356"/>
      <c r="O15" s="356"/>
      <c r="P15" s="358"/>
    </row>
    <row r="16" spans="1:16" ht="11.25">
      <c r="A16" s="359"/>
      <c r="B16" s="360" t="s">
        <v>17</v>
      </c>
      <c r="C16" s="361">
        <v>110</v>
      </c>
      <c r="D16" s="362">
        <v>75</v>
      </c>
      <c r="E16" s="362">
        <v>53</v>
      </c>
      <c r="F16" s="362">
        <v>13</v>
      </c>
      <c r="G16" s="362">
        <v>10</v>
      </c>
      <c r="H16" s="363">
        <v>261</v>
      </c>
      <c r="I16" s="356"/>
      <c r="J16" s="356"/>
      <c r="K16" s="356"/>
      <c r="L16" s="356"/>
      <c r="M16" s="356"/>
      <c r="N16" s="356"/>
      <c r="O16" s="356"/>
      <c r="P16" s="358"/>
    </row>
    <row r="17" spans="1:16" ht="11.25">
      <c r="A17" s="364" t="s">
        <v>298</v>
      </c>
      <c r="B17" s="365" t="s">
        <v>299</v>
      </c>
      <c r="C17" s="366"/>
      <c r="D17" s="337"/>
      <c r="E17" s="337"/>
      <c r="F17" s="337"/>
      <c r="G17" s="337"/>
      <c r="H17" s="354"/>
      <c r="I17" s="356"/>
      <c r="J17" s="356"/>
      <c r="K17" s="356"/>
      <c r="L17" s="356"/>
      <c r="M17" s="356"/>
      <c r="N17" s="356"/>
      <c r="O17" s="356"/>
      <c r="P17" s="358"/>
    </row>
    <row r="18" spans="1:16" ht="11.25">
      <c r="A18" s="355"/>
      <c r="B18" s="367" t="s">
        <v>300</v>
      </c>
      <c r="C18" s="355"/>
      <c r="D18" s="356"/>
      <c r="E18" s="356"/>
      <c r="F18" s="356"/>
      <c r="G18" s="356"/>
      <c r="H18" s="357"/>
      <c r="I18" s="356"/>
      <c r="J18" s="356"/>
      <c r="K18" s="356"/>
      <c r="L18" s="356"/>
      <c r="M18" s="356"/>
      <c r="N18" s="356"/>
      <c r="O18" s="356"/>
      <c r="P18" s="356"/>
    </row>
    <row r="19" spans="1:16" ht="11.25">
      <c r="A19" s="355"/>
      <c r="B19" s="367" t="s">
        <v>292</v>
      </c>
      <c r="C19" s="298">
        <v>0.2909090909090909</v>
      </c>
      <c r="D19" s="160">
        <v>0.13333333333333333</v>
      </c>
      <c r="E19" s="160">
        <v>0.3584905660377358</v>
      </c>
      <c r="F19" s="160">
        <v>0.23076923076923078</v>
      </c>
      <c r="G19" s="160">
        <v>0.5</v>
      </c>
      <c r="H19" s="299">
        <v>0.26436781609195403</v>
      </c>
      <c r="I19" s="356"/>
      <c r="J19" s="356"/>
      <c r="K19" s="356"/>
      <c r="L19" s="356"/>
      <c r="M19" s="356"/>
      <c r="N19" s="356"/>
      <c r="O19" s="356"/>
      <c r="P19" s="358"/>
    </row>
    <row r="20" spans="1:16" ht="11.25">
      <c r="A20" s="355"/>
      <c r="B20" s="367" t="s">
        <v>293</v>
      </c>
      <c r="C20" s="298">
        <v>0.4090909090909091</v>
      </c>
      <c r="D20" s="160">
        <v>0.5466666666666666</v>
      </c>
      <c r="E20" s="160">
        <v>0.41509433962264153</v>
      </c>
      <c r="F20" s="160">
        <v>0.7692307692307693</v>
      </c>
      <c r="G20" s="160">
        <v>0.5</v>
      </c>
      <c r="H20" s="299">
        <v>0.47126436781609193</v>
      </c>
      <c r="I20" s="356"/>
      <c r="J20" s="356"/>
      <c r="K20" s="356"/>
      <c r="L20" s="356"/>
      <c r="M20" s="356"/>
      <c r="N20" s="356"/>
      <c r="O20" s="356"/>
      <c r="P20" s="358"/>
    </row>
    <row r="21" spans="1:16" ht="11.25">
      <c r="A21" s="355"/>
      <c r="B21" s="367" t="s">
        <v>294</v>
      </c>
      <c r="C21" s="298">
        <v>0.21818181818181817</v>
      </c>
      <c r="D21" s="160">
        <v>0.24</v>
      </c>
      <c r="E21" s="160">
        <v>0.1509433962264151</v>
      </c>
      <c r="F21" s="160">
        <v>0</v>
      </c>
      <c r="G21" s="160">
        <v>0</v>
      </c>
      <c r="H21" s="299">
        <v>0.19157088122605365</v>
      </c>
      <c r="I21" s="356"/>
      <c r="J21" s="356"/>
      <c r="K21" s="356"/>
      <c r="L21" s="356"/>
      <c r="M21" s="356"/>
      <c r="N21" s="356"/>
      <c r="O21" s="356"/>
      <c r="P21" s="358"/>
    </row>
    <row r="22" spans="1:16" ht="11.25">
      <c r="A22" s="355"/>
      <c r="B22" s="367" t="s">
        <v>295</v>
      </c>
      <c r="C22" s="298">
        <v>0.05454545454545454</v>
      </c>
      <c r="D22" s="160">
        <v>0.02666666666666667</v>
      </c>
      <c r="E22" s="160">
        <v>0.05660377358490566</v>
      </c>
      <c r="F22" s="160">
        <v>0</v>
      </c>
      <c r="G22" s="160">
        <v>0</v>
      </c>
      <c r="H22" s="299">
        <v>0.0421455938697318</v>
      </c>
      <c r="I22" s="356"/>
      <c r="J22" s="356"/>
      <c r="K22" s="356"/>
      <c r="L22" s="356"/>
      <c r="M22" s="356"/>
      <c r="N22" s="356"/>
      <c r="O22" s="356"/>
      <c r="P22" s="358"/>
    </row>
    <row r="23" spans="1:16" ht="11.25">
      <c r="A23" s="355"/>
      <c r="B23" s="367" t="s">
        <v>296</v>
      </c>
      <c r="C23" s="298">
        <v>0.00909090909090909</v>
      </c>
      <c r="D23" s="160">
        <v>0.05333333333333334</v>
      </c>
      <c r="E23" s="160">
        <v>0</v>
      </c>
      <c r="F23" s="160">
        <v>0</v>
      </c>
      <c r="G23" s="160">
        <v>0</v>
      </c>
      <c r="H23" s="299">
        <v>0.019157088122605363</v>
      </c>
      <c r="I23" s="356"/>
      <c r="J23" s="356"/>
      <c r="K23" s="356"/>
      <c r="L23" s="356"/>
      <c r="M23" s="356"/>
      <c r="N23" s="356"/>
      <c r="O23" s="356"/>
      <c r="P23" s="358"/>
    </row>
    <row r="24" spans="1:16" ht="11.25">
      <c r="A24" s="355"/>
      <c r="B24" s="367" t="s">
        <v>297</v>
      </c>
      <c r="C24" s="298">
        <v>0.01818181818181818</v>
      </c>
      <c r="D24" s="160">
        <v>0</v>
      </c>
      <c r="E24" s="160">
        <v>0.018867924528301886</v>
      </c>
      <c r="F24" s="160">
        <v>0</v>
      </c>
      <c r="G24" s="160">
        <v>0</v>
      </c>
      <c r="H24" s="299">
        <v>0.011494252873563218</v>
      </c>
      <c r="I24" s="356"/>
      <c r="J24" s="356"/>
      <c r="K24" s="356"/>
      <c r="L24" s="356"/>
      <c r="M24" s="356"/>
      <c r="N24" s="356"/>
      <c r="O24" s="356"/>
      <c r="P24" s="358"/>
    </row>
    <row r="25" spans="1:16" ht="11.25">
      <c r="A25" s="359"/>
      <c r="B25" s="368" t="s">
        <v>17</v>
      </c>
      <c r="C25" s="361">
        <v>110</v>
      </c>
      <c r="D25" s="362">
        <v>75</v>
      </c>
      <c r="E25" s="362">
        <v>53</v>
      </c>
      <c r="F25" s="362">
        <v>13</v>
      </c>
      <c r="G25" s="362">
        <v>10</v>
      </c>
      <c r="H25" s="363">
        <v>261</v>
      </c>
      <c r="I25" s="356"/>
      <c r="J25" s="356"/>
      <c r="K25" s="356"/>
      <c r="L25" s="356"/>
      <c r="M25" s="356"/>
      <c r="N25" s="356"/>
      <c r="O25" s="356"/>
      <c r="P25" s="358"/>
    </row>
    <row r="26" spans="1:16" ht="11.25">
      <c r="A26" s="356" t="s">
        <v>9</v>
      </c>
      <c r="B26" s="369"/>
      <c r="C26" s="370"/>
      <c r="D26" s="370"/>
      <c r="E26" s="370"/>
      <c r="F26" s="370"/>
      <c r="G26" s="370"/>
      <c r="H26" s="370"/>
      <c r="I26" s="356"/>
      <c r="J26" s="356"/>
      <c r="K26" s="356"/>
      <c r="L26" s="356"/>
      <c r="M26" s="356"/>
      <c r="N26" s="356"/>
      <c r="O26" s="356"/>
      <c r="P26" s="358"/>
    </row>
    <row r="27" spans="1:8" ht="17.25" customHeight="1">
      <c r="A27" s="540" t="s">
        <v>179</v>
      </c>
      <c r="B27" s="541"/>
      <c r="C27" s="372"/>
      <c r="D27" s="372"/>
      <c r="E27" s="372"/>
      <c r="F27" s="372"/>
      <c r="G27" s="372"/>
      <c r="H27" s="372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scale="95" r:id="rId1"/>
  <headerFooter alignWithMargins="0">
    <oddFooter xml:space="preserve">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5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3.00390625" style="338" customWidth="1"/>
    <col min="2" max="2" width="43.57421875" style="338" customWidth="1"/>
    <col min="3" max="7" width="10.57421875" style="338" customWidth="1"/>
    <col min="8" max="8" width="11.8515625" style="338" customWidth="1"/>
    <col min="9" max="16384" width="7.8515625" style="338" customWidth="1"/>
  </cols>
  <sheetData>
    <row r="1" spans="1:16" ht="12.75">
      <c r="A1" s="336" t="s">
        <v>56</v>
      </c>
      <c r="B1" s="337"/>
      <c r="C1" s="13"/>
      <c r="D1" s="13"/>
      <c r="E1" s="13"/>
      <c r="F1" s="13"/>
      <c r="G1" s="13"/>
      <c r="H1" s="21"/>
      <c r="I1" s="13"/>
      <c r="J1" s="13"/>
      <c r="K1" s="13"/>
      <c r="L1" s="13"/>
      <c r="M1" s="13"/>
      <c r="N1" s="13"/>
      <c r="O1" s="13"/>
      <c r="P1" s="123"/>
    </row>
    <row r="2" spans="1:16" ht="12.75">
      <c r="A2" s="339" t="s">
        <v>301</v>
      </c>
      <c r="C2" s="11"/>
      <c r="D2" s="11"/>
      <c r="E2" s="11"/>
      <c r="F2" s="11"/>
      <c r="G2" s="11"/>
      <c r="H2" s="24"/>
      <c r="I2" s="11"/>
      <c r="J2" s="11"/>
      <c r="K2" s="11"/>
      <c r="L2" s="11"/>
      <c r="M2" s="11"/>
      <c r="N2" s="11"/>
      <c r="O2" s="11"/>
      <c r="P2" s="95"/>
    </row>
    <row r="3" spans="1:17" ht="12.75">
      <c r="A3" s="50" t="s">
        <v>287</v>
      </c>
      <c r="C3" s="11"/>
      <c r="D3" s="11"/>
      <c r="E3" s="11"/>
      <c r="F3" s="11"/>
      <c r="G3" s="11"/>
      <c r="H3" s="24"/>
      <c r="I3" s="11"/>
      <c r="J3" s="11"/>
      <c r="K3" s="11"/>
      <c r="L3" s="11"/>
      <c r="M3" s="11"/>
      <c r="N3" s="11"/>
      <c r="O3" s="11"/>
      <c r="P3" s="95"/>
      <c r="Q3" s="356"/>
    </row>
    <row r="4" spans="1:17" ht="12.75">
      <c r="A4" s="340" t="s">
        <v>288</v>
      </c>
      <c r="C4" s="11"/>
      <c r="D4" s="11"/>
      <c r="E4" s="11"/>
      <c r="F4" s="11"/>
      <c r="G4" s="11"/>
      <c r="H4" s="24"/>
      <c r="I4" s="11"/>
      <c r="J4" s="11"/>
      <c r="K4" s="11"/>
      <c r="L4" s="11"/>
      <c r="M4" s="11"/>
      <c r="N4" s="11"/>
      <c r="O4" s="11"/>
      <c r="P4" s="11"/>
      <c r="Q4" s="356"/>
    </row>
    <row r="5" spans="1:17" ht="3.75" customHeight="1">
      <c r="A5" s="341"/>
      <c r="B5" s="342"/>
      <c r="C5" s="343"/>
      <c r="D5" s="13"/>
      <c r="E5" s="13"/>
      <c r="F5" s="13"/>
      <c r="G5" s="13"/>
      <c r="H5" s="21"/>
      <c r="I5" s="11"/>
      <c r="J5" s="11"/>
      <c r="K5" s="11"/>
      <c r="L5" s="11"/>
      <c r="M5" s="11"/>
      <c r="N5" s="11"/>
      <c r="O5" s="11"/>
      <c r="P5" s="93"/>
      <c r="Q5" s="356"/>
    </row>
    <row r="6" spans="1:17" ht="15" customHeight="1">
      <c r="A6" s="344" t="s">
        <v>0</v>
      </c>
      <c r="B6" s="345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382"/>
      <c r="J6" s="323"/>
      <c r="K6" s="88"/>
      <c r="L6" s="88"/>
      <c r="M6" s="88"/>
      <c r="N6" s="88"/>
      <c r="O6" s="381"/>
      <c r="P6" s="381"/>
      <c r="Q6" s="356"/>
    </row>
    <row r="7" spans="1:17" ht="11.25">
      <c r="A7" s="347"/>
      <c r="B7" s="348" t="s">
        <v>8</v>
      </c>
      <c r="C7" s="349">
        <v>114</v>
      </c>
      <c r="D7" s="350">
        <v>77</v>
      </c>
      <c r="E7" s="350">
        <v>54</v>
      </c>
      <c r="F7" s="350">
        <v>13</v>
      </c>
      <c r="G7" s="350">
        <v>11</v>
      </c>
      <c r="H7" s="351">
        <v>269</v>
      </c>
      <c r="I7" s="43"/>
      <c r="J7" s="43"/>
      <c r="K7" s="43"/>
      <c r="L7" s="43"/>
      <c r="M7" s="43"/>
      <c r="N7" s="43"/>
      <c r="O7" s="358"/>
      <c r="P7" s="356"/>
      <c r="Q7" s="356"/>
    </row>
    <row r="8" spans="1:17" ht="11.25">
      <c r="A8" s="373" t="s">
        <v>289</v>
      </c>
      <c r="B8" s="358" t="s">
        <v>290</v>
      </c>
      <c r="C8" s="341"/>
      <c r="D8" s="337"/>
      <c r="E8" s="337"/>
      <c r="F8" s="337"/>
      <c r="G8" s="337"/>
      <c r="H8" s="354"/>
      <c r="I8" s="356"/>
      <c r="J8" s="356"/>
      <c r="K8" s="356"/>
      <c r="L8" s="356"/>
      <c r="M8" s="356"/>
      <c r="N8" s="356"/>
      <c r="O8" s="358"/>
      <c r="P8" s="356"/>
      <c r="Q8" s="356"/>
    </row>
    <row r="9" spans="1:17" ht="11.25">
      <c r="A9" s="355"/>
      <c r="B9" s="358" t="s">
        <v>291</v>
      </c>
      <c r="C9" s="355"/>
      <c r="D9" s="356"/>
      <c r="E9" s="356"/>
      <c r="F9" s="356"/>
      <c r="G9" s="356"/>
      <c r="H9" s="357"/>
      <c r="I9" s="356"/>
      <c r="J9" s="356"/>
      <c r="K9" s="356"/>
      <c r="L9" s="356"/>
      <c r="M9" s="356"/>
      <c r="N9" s="356"/>
      <c r="O9" s="356"/>
      <c r="P9" s="356"/>
      <c r="Q9" s="356"/>
    </row>
    <row r="10" spans="1:17" ht="11.25">
      <c r="A10" s="355"/>
      <c r="B10" s="358" t="s">
        <v>292</v>
      </c>
      <c r="C10" s="298">
        <v>0.22727272727272727</v>
      </c>
      <c r="D10" s="160">
        <v>0.17333333333333334</v>
      </c>
      <c r="E10" s="160">
        <v>0.32075471698113206</v>
      </c>
      <c r="F10" s="160">
        <v>0.15384615384615385</v>
      </c>
      <c r="G10" s="160">
        <v>0.2</v>
      </c>
      <c r="H10" s="299">
        <v>0.2260536398467433</v>
      </c>
      <c r="I10" s="356"/>
      <c r="J10" s="356"/>
      <c r="K10" s="356"/>
      <c r="L10" s="356"/>
      <c r="M10" s="356"/>
      <c r="N10" s="356"/>
      <c r="O10" s="358"/>
      <c r="P10" s="356"/>
      <c r="Q10" s="356"/>
    </row>
    <row r="11" spans="1:17" ht="11.25">
      <c r="A11" s="355"/>
      <c r="B11" s="358" t="s">
        <v>293</v>
      </c>
      <c r="C11" s="298">
        <v>0.5363636363636364</v>
      </c>
      <c r="D11" s="160">
        <v>0.5466666666666666</v>
      </c>
      <c r="E11" s="160">
        <v>0.39622641509433965</v>
      </c>
      <c r="F11" s="160">
        <v>0.7692307692307693</v>
      </c>
      <c r="G11" s="160">
        <v>0.7</v>
      </c>
      <c r="H11" s="299">
        <v>0.5287356321839081</v>
      </c>
      <c r="I11" s="356"/>
      <c r="J11" s="356"/>
      <c r="K11" s="356"/>
      <c r="L11" s="356"/>
      <c r="M11" s="356"/>
      <c r="N11" s="356"/>
      <c r="O11" s="358"/>
      <c r="P11" s="356"/>
      <c r="Q11" s="356"/>
    </row>
    <row r="12" spans="1:17" ht="11.25">
      <c r="A12" s="355"/>
      <c r="B12" s="358" t="s">
        <v>294</v>
      </c>
      <c r="C12" s="298">
        <v>0.17272727272727273</v>
      </c>
      <c r="D12" s="160">
        <v>0.21333333333333335</v>
      </c>
      <c r="E12" s="160">
        <v>0.1509433962264151</v>
      </c>
      <c r="F12" s="160">
        <v>0.07692307692307693</v>
      </c>
      <c r="G12" s="160">
        <v>0.1</v>
      </c>
      <c r="H12" s="299">
        <v>0.1724137931034483</v>
      </c>
      <c r="I12" s="356"/>
      <c r="J12" s="356"/>
      <c r="K12" s="356"/>
      <c r="L12" s="356"/>
      <c r="M12" s="356"/>
      <c r="N12" s="356"/>
      <c r="O12" s="358"/>
      <c r="P12" s="356"/>
      <c r="Q12" s="356"/>
    </row>
    <row r="13" spans="1:17" ht="11.25">
      <c r="A13" s="355"/>
      <c r="B13" s="358" t="s">
        <v>295</v>
      </c>
      <c r="C13" s="298">
        <v>0.03636363636363636</v>
      </c>
      <c r="D13" s="160">
        <v>0.05333333333333334</v>
      </c>
      <c r="E13" s="160">
        <v>0.11320754716981132</v>
      </c>
      <c r="F13" s="160">
        <v>0</v>
      </c>
      <c r="G13" s="160">
        <v>0</v>
      </c>
      <c r="H13" s="299">
        <v>0.05363984674329502</v>
      </c>
      <c r="I13" s="356"/>
      <c r="J13" s="356"/>
      <c r="K13" s="356"/>
      <c r="L13" s="356"/>
      <c r="M13" s="356"/>
      <c r="N13" s="356"/>
      <c r="O13" s="358"/>
      <c r="P13" s="356"/>
      <c r="Q13" s="356"/>
    </row>
    <row r="14" spans="1:17" ht="11.25">
      <c r="A14" s="355"/>
      <c r="B14" s="358" t="s">
        <v>296</v>
      </c>
      <c r="C14" s="298">
        <v>0.00909090909090909</v>
      </c>
      <c r="D14" s="160">
        <v>0</v>
      </c>
      <c r="E14" s="160">
        <v>0</v>
      </c>
      <c r="F14" s="160">
        <v>0</v>
      </c>
      <c r="G14" s="160">
        <v>0</v>
      </c>
      <c r="H14" s="299">
        <v>0.0038314176245210726</v>
      </c>
      <c r="I14" s="356"/>
      <c r="J14" s="356"/>
      <c r="K14" s="356"/>
      <c r="L14" s="356"/>
      <c r="M14" s="356"/>
      <c r="N14" s="356"/>
      <c r="O14" s="358"/>
      <c r="P14" s="356"/>
      <c r="Q14" s="356"/>
    </row>
    <row r="15" spans="1:17" ht="11.25">
      <c r="A15" s="355"/>
      <c r="B15" s="358" t="s">
        <v>297</v>
      </c>
      <c r="C15" s="298">
        <v>0.01818181818181818</v>
      </c>
      <c r="D15" s="160">
        <v>0.013333333333333334</v>
      </c>
      <c r="E15" s="160">
        <v>0.018867924528301886</v>
      </c>
      <c r="F15" s="160">
        <v>0</v>
      </c>
      <c r="G15" s="160">
        <v>0</v>
      </c>
      <c r="H15" s="299">
        <v>0.01532567049808429</v>
      </c>
      <c r="I15" s="356"/>
      <c r="J15" s="356"/>
      <c r="K15" s="356"/>
      <c r="L15" s="356"/>
      <c r="M15" s="356"/>
      <c r="N15" s="356"/>
      <c r="O15" s="358"/>
      <c r="P15" s="356"/>
      <c r="Q15" s="356"/>
    </row>
    <row r="16" spans="1:17" ht="11.25">
      <c r="A16" s="359"/>
      <c r="B16" s="360" t="s">
        <v>17</v>
      </c>
      <c r="C16" s="361">
        <v>110</v>
      </c>
      <c r="D16" s="362">
        <v>75</v>
      </c>
      <c r="E16" s="362">
        <v>53</v>
      </c>
      <c r="F16" s="362">
        <v>13</v>
      </c>
      <c r="G16" s="362">
        <v>10</v>
      </c>
      <c r="H16" s="363">
        <v>261</v>
      </c>
      <c r="I16" s="356"/>
      <c r="J16" s="356"/>
      <c r="K16" s="356"/>
      <c r="L16" s="356"/>
      <c r="M16" s="356"/>
      <c r="N16" s="356"/>
      <c r="O16" s="358"/>
      <c r="P16" s="356"/>
      <c r="Q16" s="356"/>
    </row>
    <row r="17" spans="1:17" ht="11.25">
      <c r="A17" s="374" t="s">
        <v>298</v>
      </c>
      <c r="B17" s="342" t="s">
        <v>299</v>
      </c>
      <c r="C17" s="366"/>
      <c r="D17" s="337"/>
      <c r="E17" s="337"/>
      <c r="F17" s="337"/>
      <c r="G17" s="337"/>
      <c r="H17" s="354"/>
      <c r="I17" s="356"/>
      <c r="J17" s="356"/>
      <c r="K17" s="356"/>
      <c r="L17" s="356"/>
      <c r="M17" s="356"/>
      <c r="N17" s="356"/>
      <c r="O17" s="358"/>
      <c r="P17" s="356"/>
      <c r="Q17" s="356"/>
    </row>
    <row r="18" spans="1:17" ht="11.25">
      <c r="A18" s="355"/>
      <c r="B18" s="367" t="s">
        <v>300</v>
      </c>
      <c r="C18" s="355"/>
      <c r="D18" s="356"/>
      <c r="E18" s="356"/>
      <c r="F18" s="356"/>
      <c r="G18" s="356"/>
      <c r="H18" s="357"/>
      <c r="I18" s="356"/>
      <c r="J18" s="356"/>
      <c r="K18" s="356"/>
      <c r="L18" s="356"/>
      <c r="M18" s="356"/>
      <c r="N18" s="356"/>
      <c r="O18" s="358"/>
      <c r="P18" s="356"/>
      <c r="Q18" s="356"/>
    </row>
    <row r="19" spans="1:17" ht="11.25">
      <c r="A19" s="355"/>
      <c r="B19" s="367"/>
      <c r="C19" s="346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5" t="s">
        <v>6</v>
      </c>
      <c r="I19" s="356"/>
      <c r="J19" s="356"/>
      <c r="K19" s="356"/>
      <c r="L19" s="356"/>
      <c r="M19" s="356"/>
      <c r="N19" s="356"/>
      <c r="O19" s="356"/>
      <c r="P19" s="356"/>
      <c r="Q19" s="356"/>
    </row>
    <row r="20" spans="1:17" ht="11.25">
      <c r="A20" s="355"/>
      <c r="B20" s="367" t="s">
        <v>292</v>
      </c>
      <c r="C20" s="298">
        <v>0.2909090909090909</v>
      </c>
      <c r="D20" s="160">
        <v>0.13333333333333333</v>
      </c>
      <c r="E20" s="160">
        <v>0.3584905660377358</v>
      </c>
      <c r="F20" s="160">
        <v>0.23076923076923078</v>
      </c>
      <c r="G20" s="160">
        <v>0.5</v>
      </c>
      <c r="H20" s="299">
        <v>0.26436781609195403</v>
      </c>
      <c r="I20" s="356"/>
      <c r="J20" s="356"/>
      <c r="K20" s="356"/>
      <c r="L20" s="356"/>
      <c r="M20" s="356"/>
      <c r="N20" s="356"/>
      <c r="O20" s="358"/>
      <c r="P20" s="356"/>
      <c r="Q20" s="356"/>
    </row>
    <row r="21" spans="1:17" ht="11.25">
      <c r="A21" s="355"/>
      <c r="B21" s="367" t="s">
        <v>293</v>
      </c>
      <c r="C21" s="298">
        <v>0.4090909090909091</v>
      </c>
      <c r="D21" s="160">
        <v>0.5466666666666666</v>
      </c>
      <c r="E21" s="160">
        <v>0.41509433962264153</v>
      </c>
      <c r="F21" s="160">
        <v>0.7692307692307693</v>
      </c>
      <c r="G21" s="160">
        <v>0.5</v>
      </c>
      <c r="H21" s="299">
        <v>0.47126436781609193</v>
      </c>
      <c r="I21" s="356"/>
      <c r="J21" s="356"/>
      <c r="K21" s="356"/>
      <c r="L21" s="356"/>
      <c r="M21" s="356"/>
      <c r="N21" s="356"/>
      <c r="O21" s="358"/>
      <c r="P21" s="356"/>
      <c r="Q21" s="356"/>
    </row>
    <row r="22" spans="1:17" ht="11.25">
      <c r="A22" s="355"/>
      <c r="B22" s="367" t="s">
        <v>294</v>
      </c>
      <c r="C22" s="298">
        <v>0.21818181818181817</v>
      </c>
      <c r="D22" s="160">
        <v>0.24</v>
      </c>
      <c r="E22" s="160">
        <v>0.1509433962264151</v>
      </c>
      <c r="F22" s="160">
        <v>0</v>
      </c>
      <c r="G22" s="160">
        <v>0</v>
      </c>
      <c r="H22" s="299">
        <v>0.19157088122605365</v>
      </c>
      <c r="I22" s="356"/>
      <c r="J22" s="356"/>
      <c r="K22" s="356"/>
      <c r="L22" s="356"/>
      <c r="M22" s="356"/>
      <c r="N22" s="356"/>
      <c r="O22" s="358"/>
      <c r="P22" s="356"/>
      <c r="Q22" s="356"/>
    </row>
    <row r="23" spans="1:17" ht="11.25">
      <c r="A23" s="355"/>
      <c r="B23" s="367" t="s">
        <v>295</v>
      </c>
      <c r="C23" s="298">
        <v>0.05454545454545454</v>
      </c>
      <c r="D23" s="160">
        <v>0.02666666666666667</v>
      </c>
      <c r="E23" s="160">
        <v>0.05660377358490566</v>
      </c>
      <c r="F23" s="160">
        <v>0</v>
      </c>
      <c r="G23" s="160">
        <v>0</v>
      </c>
      <c r="H23" s="299">
        <v>0.0421455938697318</v>
      </c>
      <c r="I23" s="356"/>
      <c r="J23" s="356"/>
      <c r="K23" s="356"/>
      <c r="L23" s="356"/>
      <c r="M23" s="356"/>
      <c r="N23" s="356"/>
      <c r="O23" s="358"/>
      <c r="P23" s="356"/>
      <c r="Q23" s="356"/>
    </row>
    <row r="24" spans="1:17" ht="11.25">
      <c r="A24" s="355"/>
      <c r="B24" s="367" t="s">
        <v>296</v>
      </c>
      <c r="C24" s="298">
        <v>0.00909090909090909</v>
      </c>
      <c r="D24" s="160">
        <v>0.05333333333333334</v>
      </c>
      <c r="E24" s="160">
        <v>0</v>
      </c>
      <c r="F24" s="160">
        <v>0</v>
      </c>
      <c r="G24" s="160">
        <v>0</v>
      </c>
      <c r="H24" s="299">
        <v>0.019157088122605363</v>
      </c>
      <c r="I24" s="356"/>
      <c r="J24" s="356"/>
      <c r="K24" s="356"/>
      <c r="L24" s="356"/>
      <c r="M24" s="356"/>
      <c r="N24" s="356"/>
      <c r="O24" s="358"/>
      <c r="P24" s="356"/>
      <c r="Q24" s="356"/>
    </row>
    <row r="25" spans="1:17" ht="11.25">
      <c r="A25" s="355"/>
      <c r="B25" s="367" t="s">
        <v>297</v>
      </c>
      <c r="C25" s="298">
        <v>0.01818181818181818</v>
      </c>
      <c r="D25" s="160">
        <v>0</v>
      </c>
      <c r="E25" s="160">
        <v>0.018867924528301886</v>
      </c>
      <c r="F25" s="160">
        <v>0</v>
      </c>
      <c r="G25" s="160">
        <v>0</v>
      </c>
      <c r="H25" s="299">
        <v>0.011494252873563218</v>
      </c>
      <c r="I25" s="356"/>
      <c r="J25" s="356"/>
      <c r="K25" s="356"/>
      <c r="L25" s="356"/>
      <c r="M25" s="356"/>
      <c r="N25" s="356"/>
      <c r="O25" s="358"/>
      <c r="P25" s="356"/>
      <c r="Q25" s="356"/>
    </row>
    <row r="26" spans="1:17" ht="11.25">
      <c r="A26" s="359"/>
      <c r="B26" s="368" t="s">
        <v>17</v>
      </c>
      <c r="C26" s="361">
        <v>110</v>
      </c>
      <c r="D26" s="362">
        <v>75</v>
      </c>
      <c r="E26" s="362">
        <v>53</v>
      </c>
      <c r="F26" s="362">
        <v>13</v>
      </c>
      <c r="G26" s="362">
        <v>10</v>
      </c>
      <c r="H26" s="363">
        <v>261</v>
      </c>
      <c r="I26" s="356"/>
      <c r="J26" s="356"/>
      <c r="K26" s="356"/>
      <c r="L26" s="356"/>
      <c r="M26" s="356"/>
      <c r="N26" s="356"/>
      <c r="O26" s="358"/>
      <c r="P26" s="356"/>
      <c r="Q26" s="356"/>
    </row>
    <row r="27" spans="1:17" ht="11.25">
      <c r="A27" s="374">
        <v>29</v>
      </c>
      <c r="B27" s="338" t="s">
        <v>302</v>
      </c>
      <c r="H27" s="354"/>
      <c r="I27" s="356"/>
      <c r="J27" s="356"/>
      <c r="K27" s="356"/>
      <c r="L27" s="356"/>
      <c r="M27" s="356"/>
      <c r="N27" s="356"/>
      <c r="O27" s="358"/>
      <c r="P27" s="356"/>
      <c r="Q27" s="356"/>
    </row>
    <row r="28" spans="1:17" ht="11.25">
      <c r="A28" s="355"/>
      <c r="B28" s="338" t="s">
        <v>303</v>
      </c>
      <c r="C28" s="346" t="s">
        <v>9</v>
      </c>
      <c r="D28" s="4" t="s">
        <v>9</v>
      </c>
      <c r="E28" s="4" t="s">
        <v>9</v>
      </c>
      <c r="F28" s="4" t="s">
        <v>9</v>
      </c>
      <c r="G28" s="4" t="s">
        <v>9</v>
      </c>
      <c r="H28" s="5" t="s">
        <v>9</v>
      </c>
      <c r="I28" s="356"/>
      <c r="J28" s="356"/>
      <c r="K28" s="356"/>
      <c r="L28" s="356"/>
      <c r="M28" s="356"/>
      <c r="N28" s="356"/>
      <c r="O28" s="356"/>
      <c r="P28" s="356"/>
      <c r="Q28" s="356"/>
    </row>
    <row r="29" spans="1:17" ht="11.25">
      <c r="A29" s="355"/>
      <c r="C29" s="346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5" t="s">
        <v>6</v>
      </c>
      <c r="I29" s="356"/>
      <c r="J29" s="356"/>
      <c r="K29" s="356"/>
      <c r="L29" s="356"/>
      <c r="M29" s="356"/>
      <c r="N29" s="356"/>
      <c r="O29" s="356"/>
      <c r="P29" s="356"/>
      <c r="Q29" s="356"/>
    </row>
    <row r="30" spans="1:17" ht="11.25">
      <c r="A30" s="355"/>
      <c r="B30" s="338" t="s">
        <v>304</v>
      </c>
      <c r="C30" s="375">
        <v>0.09734513274336283</v>
      </c>
      <c r="D30" s="375">
        <v>0.07792207792207792</v>
      </c>
      <c r="E30" s="375">
        <v>0.20754716981132076</v>
      </c>
      <c r="F30" s="375">
        <v>0</v>
      </c>
      <c r="G30" s="375">
        <v>0.36363636363636365</v>
      </c>
      <c r="H30" s="375">
        <v>0.11940298507462686</v>
      </c>
      <c r="I30" s="47"/>
      <c r="J30" s="47"/>
      <c r="K30" s="47"/>
      <c r="L30" s="47"/>
      <c r="M30" s="47"/>
      <c r="N30" s="47"/>
      <c r="O30" s="358"/>
      <c r="P30" s="356"/>
      <c r="Q30" s="356"/>
    </row>
    <row r="31" spans="1:17" ht="11.25">
      <c r="A31" s="355"/>
      <c r="B31" s="338" t="s">
        <v>305</v>
      </c>
      <c r="C31" s="375">
        <v>0.40707964601769914</v>
      </c>
      <c r="D31" s="375">
        <v>0.37662337662337664</v>
      </c>
      <c r="E31" s="375">
        <v>0.41509433962264153</v>
      </c>
      <c r="F31" s="375">
        <v>0.4166666666666667</v>
      </c>
      <c r="G31" s="375">
        <v>0.18181818181818182</v>
      </c>
      <c r="H31" s="375">
        <v>0.3880597014925373</v>
      </c>
      <c r="I31" s="47"/>
      <c r="J31" s="47"/>
      <c r="K31" s="47"/>
      <c r="L31" s="47"/>
      <c r="M31" s="47"/>
      <c r="N31" s="47"/>
      <c r="O31" s="358"/>
      <c r="P31" s="356"/>
      <c r="Q31" s="356"/>
    </row>
    <row r="32" spans="1:17" ht="11.25">
      <c r="A32" s="355"/>
      <c r="B32" s="338" t="s">
        <v>306</v>
      </c>
      <c r="C32" s="375">
        <v>0.4247787610619469</v>
      </c>
      <c r="D32" s="375">
        <v>0.4935064935064935</v>
      </c>
      <c r="E32" s="375">
        <v>0.3584905660377358</v>
      </c>
      <c r="F32" s="375">
        <v>0.4166666666666667</v>
      </c>
      <c r="G32" s="375">
        <v>0.45454545454545453</v>
      </c>
      <c r="H32" s="375">
        <v>0.4291044776119403</v>
      </c>
      <c r="I32" s="47"/>
      <c r="J32" s="47"/>
      <c r="K32" s="47"/>
      <c r="L32" s="47"/>
      <c r="M32" s="47"/>
      <c r="N32" s="47"/>
      <c r="O32" s="358"/>
      <c r="P32" s="356"/>
      <c r="Q32" s="356"/>
    </row>
    <row r="33" spans="1:17" ht="11.25">
      <c r="A33" s="355"/>
      <c r="B33" s="338" t="s">
        <v>307</v>
      </c>
      <c r="C33" s="375">
        <v>0.05309734513274336</v>
      </c>
      <c r="D33" s="375">
        <v>0.03896103896103896</v>
      </c>
      <c r="E33" s="375">
        <v>0.018867924528301886</v>
      </c>
      <c r="F33" s="375">
        <v>0.16666666666666666</v>
      </c>
      <c r="G33" s="375">
        <v>0</v>
      </c>
      <c r="H33" s="375">
        <v>0.048507462686567165</v>
      </c>
      <c r="I33" s="47"/>
      <c r="J33" s="47"/>
      <c r="K33" s="47"/>
      <c r="L33" s="47"/>
      <c r="M33" s="47"/>
      <c r="N33" s="47"/>
      <c r="O33" s="358"/>
      <c r="P33" s="356"/>
      <c r="Q33" s="356"/>
    </row>
    <row r="34" spans="1:17" ht="11.25">
      <c r="A34" s="355"/>
      <c r="B34" s="338" t="s">
        <v>308</v>
      </c>
      <c r="C34" s="375">
        <v>0.017699115044247787</v>
      </c>
      <c r="D34" s="375">
        <v>0.012987012987012988</v>
      </c>
      <c r="E34" s="375">
        <v>0</v>
      </c>
      <c r="F34" s="375">
        <v>0</v>
      </c>
      <c r="G34" s="375">
        <v>0</v>
      </c>
      <c r="H34" s="375">
        <v>0.014925373134328358</v>
      </c>
      <c r="I34" s="47"/>
      <c r="J34" s="47"/>
      <c r="K34" s="47"/>
      <c r="L34" s="47"/>
      <c r="M34" s="47"/>
      <c r="N34" s="47"/>
      <c r="O34" s="358"/>
      <c r="P34" s="356"/>
      <c r="Q34" s="356"/>
    </row>
    <row r="35" spans="1:17" ht="11.25">
      <c r="A35" s="355"/>
      <c r="B35" s="338" t="s">
        <v>17</v>
      </c>
      <c r="C35" s="376">
        <v>113</v>
      </c>
      <c r="D35" s="376">
        <v>77</v>
      </c>
      <c r="E35" s="376">
        <v>53</v>
      </c>
      <c r="F35" s="376">
        <v>12</v>
      </c>
      <c r="G35" s="376">
        <v>11</v>
      </c>
      <c r="H35" s="377">
        <v>266</v>
      </c>
      <c r="I35" s="47"/>
      <c r="J35" s="47"/>
      <c r="K35" s="47"/>
      <c r="L35" s="47"/>
      <c r="M35" s="47"/>
      <c r="N35" s="47"/>
      <c r="O35" s="383"/>
      <c r="P35" s="356"/>
      <c r="Q35" s="356"/>
    </row>
    <row r="36" spans="1:17" ht="11.25">
      <c r="A36" s="359"/>
      <c r="B36" s="368" t="s">
        <v>17</v>
      </c>
      <c r="C36" s="361" t="s">
        <v>9</v>
      </c>
      <c r="D36" s="362" t="s">
        <v>9</v>
      </c>
      <c r="E36" s="362" t="s">
        <v>9</v>
      </c>
      <c r="F36" s="362" t="s">
        <v>9</v>
      </c>
      <c r="G36" s="362" t="s">
        <v>9</v>
      </c>
      <c r="H36" s="363" t="s">
        <v>9</v>
      </c>
      <c r="I36" s="356"/>
      <c r="J36" s="356"/>
      <c r="K36" s="356"/>
      <c r="L36" s="356"/>
      <c r="M36" s="356"/>
      <c r="N36" s="356"/>
      <c r="O36" s="358"/>
      <c r="P36" s="356"/>
      <c r="Q36" s="356"/>
    </row>
    <row r="37" spans="1:17" ht="17.25" customHeight="1">
      <c r="A37" s="541">
        <v>38916</v>
      </c>
      <c r="B37" s="541"/>
      <c r="C37" s="372"/>
      <c r="D37" s="372"/>
      <c r="E37" s="372"/>
      <c r="F37" s="372"/>
      <c r="G37" s="372"/>
      <c r="H37" s="372"/>
      <c r="I37" s="356"/>
      <c r="J37" s="356"/>
      <c r="K37" s="356"/>
      <c r="L37" s="356"/>
      <c r="M37" s="356"/>
      <c r="N37" s="356"/>
      <c r="O37" s="356"/>
      <c r="P37" s="356"/>
      <c r="Q37" s="356"/>
    </row>
    <row r="38" spans="1:8" ht="17.25" customHeight="1">
      <c r="A38" s="371"/>
      <c r="B38" s="371"/>
      <c r="C38" s="372"/>
      <c r="D38" s="372"/>
      <c r="E38" s="372"/>
      <c r="F38" s="372"/>
      <c r="G38" s="372"/>
      <c r="H38" s="372"/>
    </row>
    <row r="39" spans="1:8" ht="18">
      <c r="A39" s="542" t="s">
        <v>7</v>
      </c>
      <c r="B39" s="542"/>
      <c r="C39" s="542"/>
      <c r="D39" s="542"/>
      <c r="E39" s="542"/>
      <c r="F39" s="542"/>
      <c r="G39" s="542"/>
      <c r="H39" s="378"/>
    </row>
    <row r="40" spans="1:8" ht="18.75">
      <c r="A40" s="543" t="s">
        <v>309</v>
      </c>
      <c r="B40" s="543"/>
      <c r="C40" s="543"/>
      <c r="D40" s="543"/>
      <c r="E40" s="543"/>
      <c r="F40" s="543"/>
      <c r="G40" s="543"/>
      <c r="H40" s="379"/>
    </row>
    <row r="158" spans="1:2" ht="11.25">
      <c r="A158" s="338" t="s">
        <v>310</v>
      </c>
      <c r="B158" s="338" t="s">
        <v>302</v>
      </c>
    </row>
    <row r="159" ht="11.25">
      <c r="B159" s="338" t="s">
        <v>303</v>
      </c>
    </row>
    <row r="160" spans="2:7" ht="11.25">
      <c r="B160" s="338" t="s">
        <v>304</v>
      </c>
      <c r="C160" s="380">
        <v>0.1232876712328767</v>
      </c>
      <c r="D160" s="380">
        <v>0.09166666666666666</v>
      </c>
      <c r="E160" s="380">
        <v>0.13953488372093023</v>
      </c>
      <c r="F160" s="380">
        <v>0.2</v>
      </c>
      <c r="G160" s="380">
        <v>0.08450704225352113</v>
      </c>
    </row>
    <row r="161" spans="2:7" ht="11.25">
      <c r="B161" s="338" t="s">
        <v>305</v>
      </c>
      <c r="C161" s="380">
        <v>0.3698630136986301</v>
      </c>
      <c r="D161" s="380">
        <v>0.4</v>
      </c>
      <c r="E161" s="380">
        <v>0.43410852713178294</v>
      </c>
      <c r="F161" s="380">
        <v>0.275</v>
      </c>
      <c r="G161" s="380">
        <v>0.29577464788732394</v>
      </c>
    </row>
    <row r="162" spans="2:7" ht="11.25">
      <c r="B162" s="338" t="s">
        <v>306</v>
      </c>
      <c r="C162" s="380">
        <v>0.4155251141552511</v>
      </c>
      <c r="D162" s="380">
        <v>0.44166666666666665</v>
      </c>
      <c r="E162" s="380">
        <v>0.37209302325581395</v>
      </c>
      <c r="F162" s="380">
        <v>0.375</v>
      </c>
      <c r="G162" s="380">
        <v>0.4647887323943662</v>
      </c>
    </row>
    <row r="163" spans="2:7" ht="11.25">
      <c r="B163" s="338" t="s">
        <v>307</v>
      </c>
      <c r="C163" s="380">
        <v>0.0867579908675799</v>
      </c>
      <c r="D163" s="380">
        <v>0.05</v>
      </c>
      <c r="E163" s="380">
        <v>0.05426356589147287</v>
      </c>
      <c r="F163" s="380">
        <v>0.075</v>
      </c>
      <c r="G163" s="380">
        <v>0.1267605633802817</v>
      </c>
    </row>
    <row r="164" spans="2:7" ht="11.25">
      <c r="B164" s="338" t="s">
        <v>308</v>
      </c>
      <c r="C164" s="380">
        <v>0.0045662100456621</v>
      </c>
      <c r="D164" s="380">
        <v>0.016666666666666666</v>
      </c>
      <c r="E164" s="380">
        <v>0</v>
      </c>
      <c r="F164" s="380">
        <v>0.075</v>
      </c>
      <c r="G164" s="380">
        <v>0.028169014084507043</v>
      </c>
    </row>
    <row r="165" spans="2:7" ht="11.25">
      <c r="B165" s="338" t="s">
        <v>17</v>
      </c>
      <c r="C165" s="338">
        <v>219</v>
      </c>
      <c r="D165" s="338">
        <v>120</v>
      </c>
      <c r="E165" s="338">
        <v>129</v>
      </c>
      <c r="F165" s="338">
        <v>40</v>
      </c>
      <c r="G165" s="338">
        <v>71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34">
      <selection activeCell="A57" sqref="A57:C57"/>
    </sheetView>
  </sheetViews>
  <sheetFormatPr defaultColWidth="9.140625" defaultRowHeight="12.75"/>
  <cols>
    <col min="1" max="1" width="3.28125" style="386" customWidth="1"/>
    <col min="2" max="2" width="40.28125" style="386" customWidth="1"/>
    <col min="3" max="7" width="10.57421875" style="386" customWidth="1"/>
    <col min="8" max="8" width="11.8515625" style="386" customWidth="1"/>
    <col min="9" max="16384" width="8.00390625" style="386" customWidth="1"/>
  </cols>
  <sheetData>
    <row r="1" spans="1:8" ht="12.75">
      <c r="A1" s="546" t="s">
        <v>56</v>
      </c>
      <c r="B1" s="547"/>
      <c r="C1" s="547"/>
      <c r="D1" s="384"/>
      <c r="E1" s="384"/>
      <c r="F1" s="384"/>
      <c r="G1" s="384"/>
      <c r="H1" s="385"/>
    </row>
    <row r="2" spans="1:8" ht="12.75">
      <c r="A2" s="548" t="s">
        <v>57</v>
      </c>
      <c r="B2" s="549"/>
      <c r="C2" s="549"/>
      <c r="D2" s="387"/>
      <c r="E2" s="387"/>
      <c r="F2" s="387"/>
      <c r="G2" s="387"/>
      <c r="H2" s="388"/>
    </row>
    <row r="3" spans="1:8" ht="12.75">
      <c r="A3" s="550" t="s">
        <v>311</v>
      </c>
      <c r="B3" s="549"/>
      <c r="C3" s="549"/>
      <c r="D3" s="387"/>
      <c r="E3" s="387"/>
      <c r="F3" s="387"/>
      <c r="G3" s="387"/>
      <c r="H3" s="388"/>
    </row>
    <row r="4" spans="1:8" ht="12.75">
      <c r="A4" s="551" t="s">
        <v>312</v>
      </c>
      <c r="B4" s="552"/>
      <c r="C4" s="552"/>
      <c r="D4" s="389"/>
      <c r="E4" s="389"/>
      <c r="F4" s="389"/>
      <c r="G4" s="389"/>
      <c r="H4" s="390"/>
    </row>
    <row r="5" spans="1:8" ht="4.5" customHeight="1">
      <c r="A5" s="391"/>
      <c r="B5" s="385"/>
      <c r="H5" s="388"/>
    </row>
    <row r="6" spans="1:17" ht="17.25" customHeight="1">
      <c r="A6" s="392" t="s">
        <v>0</v>
      </c>
      <c r="B6" s="393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11"/>
      <c r="J6" s="323"/>
      <c r="K6" s="88"/>
      <c r="L6" s="88"/>
      <c r="M6" s="88"/>
      <c r="N6" s="88"/>
      <c r="O6" s="88"/>
      <c r="P6" s="387"/>
      <c r="Q6" s="387"/>
    </row>
    <row r="7" spans="1:17" ht="11.25">
      <c r="A7" s="394"/>
      <c r="B7" s="395" t="s">
        <v>8</v>
      </c>
      <c r="C7" s="396">
        <v>114</v>
      </c>
      <c r="D7" s="397">
        <v>77</v>
      </c>
      <c r="E7" s="397">
        <v>54</v>
      </c>
      <c r="F7" s="397">
        <v>13</v>
      </c>
      <c r="G7" s="397">
        <v>11</v>
      </c>
      <c r="H7" s="398">
        <v>269</v>
      </c>
      <c r="I7" s="387"/>
      <c r="J7" s="43"/>
      <c r="K7" s="43"/>
      <c r="L7" s="43"/>
      <c r="M7" s="43"/>
      <c r="N7" s="43"/>
      <c r="O7" s="43"/>
      <c r="P7" s="399"/>
      <c r="Q7" s="387"/>
    </row>
    <row r="8" spans="1:17" ht="11.25">
      <c r="A8" s="400" t="s">
        <v>313</v>
      </c>
      <c r="B8" s="399" t="s">
        <v>314</v>
      </c>
      <c r="C8" s="401"/>
      <c r="D8" s="387"/>
      <c r="E8" s="387"/>
      <c r="F8" s="387"/>
      <c r="G8" s="387"/>
      <c r="H8" s="388"/>
      <c r="I8" s="387"/>
      <c r="J8" s="387"/>
      <c r="K8" s="387"/>
      <c r="L8" s="387"/>
      <c r="M8" s="387"/>
      <c r="N8" s="387"/>
      <c r="O8" s="387"/>
      <c r="P8" s="399"/>
      <c r="Q8" s="387"/>
    </row>
    <row r="9" spans="1:17" ht="11.25">
      <c r="A9" s="401"/>
      <c r="B9" s="399" t="s">
        <v>315</v>
      </c>
      <c r="C9" s="298">
        <v>0.3684210526315789</v>
      </c>
      <c r="D9" s="160">
        <v>0.16883116883116883</v>
      </c>
      <c r="E9" s="160">
        <v>0.4074074074074074</v>
      </c>
      <c r="F9" s="160">
        <v>0.4166666666666667</v>
      </c>
      <c r="G9" s="160">
        <v>0</v>
      </c>
      <c r="H9" s="299">
        <v>0.30597014925373134</v>
      </c>
      <c r="I9" s="387"/>
      <c r="J9" s="387"/>
      <c r="K9" s="387"/>
      <c r="L9" s="387"/>
      <c r="M9" s="387"/>
      <c r="N9" s="387"/>
      <c r="O9" s="387"/>
      <c r="P9" s="399"/>
      <c r="Q9" s="387"/>
    </row>
    <row r="10" spans="1:17" ht="11.25">
      <c r="A10" s="401"/>
      <c r="B10" s="399" t="s">
        <v>316</v>
      </c>
      <c r="C10" s="298">
        <v>0.4649122807017544</v>
      </c>
      <c r="D10" s="160">
        <v>0.5844155844155844</v>
      </c>
      <c r="E10" s="160">
        <v>0.4074074074074074</v>
      </c>
      <c r="F10" s="160">
        <v>0.3333333333333333</v>
      </c>
      <c r="G10" s="160">
        <v>0.8181818181818182</v>
      </c>
      <c r="H10" s="299">
        <v>0.4962686567164179</v>
      </c>
      <c r="I10" s="387"/>
      <c r="J10" s="387"/>
      <c r="K10" s="387"/>
      <c r="L10" s="387"/>
      <c r="M10" s="387"/>
      <c r="N10" s="387"/>
      <c r="O10" s="387"/>
      <c r="P10" s="399"/>
      <c r="Q10" s="387"/>
    </row>
    <row r="11" spans="1:17" ht="11.25">
      <c r="A11" s="401"/>
      <c r="B11" s="399" t="s">
        <v>317</v>
      </c>
      <c r="C11" s="298">
        <v>0.14912280701754385</v>
      </c>
      <c r="D11" s="160">
        <v>0.23376623376623376</v>
      </c>
      <c r="E11" s="160">
        <v>0.18518518518518517</v>
      </c>
      <c r="F11" s="160">
        <v>0.25</v>
      </c>
      <c r="G11" s="160">
        <v>0.18181818181818182</v>
      </c>
      <c r="H11" s="299">
        <v>0.1865671641791045</v>
      </c>
      <c r="I11" s="387"/>
      <c r="J11" s="387"/>
      <c r="K11" s="387"/>
      <c r="L11" s="387"/>
      <c r="M11" s="387"/>
      <c r="N11" s="387"/>
      <c r="O11" s="387"/>
      <c r="P11" s="399"/>
      <c r="Q11" s="387"/>
    </row>
    <row r="12" spans="1:17" ht="11.25">
      <c r="A12" s="401"/>
      <c r="B12" s="399" t="s">
        <v>318</v>
      </c>
      <c r="C12" s="298">
        <v>0.008771929824561403</v>
      </c>
      <c r="D12" s="160">
        <v>0.012987012987012988</v>
      </c>
      <c r="E12" s="160">
        <v>0</v>
      </c>
      <c r="F12" s="160">
        <v>0</v>
      </c>
      <c r="G12" s="160">
        <v>0</v>
      </c>
      <c r="H12" s="299">
        <v>0.007462686567164179</v>
      </c>
      <c r="I12" s="387"/>
      <c r="J12" s="387"/>
      <c r="K12" s="387"/>
      <c r="L12" s="387"/>
      <c r="M12" s="387"/>
      <c r="N12" s="387"/>
      <c r="O12" s="387"/>
      <c r="P12" s="399"/>
      <c r="Q12" s="387"/>
    </row>
    <row r="13" spans="1:17" ht="11.25">
      <c r="A13" s="401"/>
      <c r="B13" s="399" t="s">
        <v>319</v>
      </c>
      <c r="C13" s="298">
        <v>0.008771929824561403</v>
      </c>
      <c r="D13" s="160">
        <v>0</v>
      </c>
      <c r="E13" s="160">
        <v>0</v>
      </c>
      <c r="F13" s="160">
        <v>0</v>
      </c>
      <c r="G13" s="160">
        <v>0</v>
      </c>
      <c r="H13" s="299">
        <v>0.0037313432835820895</v>
      </c>
      <c r="I13" s="387"/>
      <c r="J13" s="387"/>
      <c r="K13" s="387"/>
      <c r="L13" s="387"/>
      <c r="M13" s="387"/>
      <c r="N13" s="387"/>
      <c r="O13" s="387"/>
      <c r="P13" s="399"/>
      <c r="Q13" s="387"/>
    </row>
    <row r="14" spans="1:17" ht="11.25">
      <c r="A14" s="394"/>
      <c r="B14" s="402" t="s">
        <v>17</v>
      </c>
      <c r="C14" s="403">
        <v>114</v>
      </c>
      <c r="D14" s="404">
        <v>77</v>
      </c>
      <c r="E14" s="404">
        <v>54</v>
      </c>
      <c r="F14" s="404">
        <v>12</v>
      </c>
      <c r="G14" s="404">
        <v>11</v>
      </c>
      <c r="H14" s="405">
        <v>268</v>
      </c>
      <c r="I14" s="387"/>
      <c r="J14" s="387"/>
      <c r="K14" s="387"/>
      <c r="L14" s="387"/>
      <c r="M14" s="387"/>
      <c r="N14" s="387"/>
      <c r="O14" s="387"/>
      <c r="P14" s="399"/>
      <c r="Q14" s="387"/>
    </row>
    <row r="15" spans="1:17" ht="11.25">
      <c r="A15" s="400" t="s">
        <v>320</v>
      </c>
      <c r="B15" s="399" t="s">
        <v>321</v>
      </c>
      <c r="C15" s="406"/>
      <c r="D15" s="407"/>
      <c r="E15" s="407"/>
      <c r="F15" s="407"/>
      <c r="G15" s="407"/>
      <c r="H15" s="408"/>
      <c r="I15" s="387"/>
      <c r="J15" s="387"/>
      <c r="K15" s="387"/>
      <c r="L15" s="387"/>
      <c r="M15" s="387"/>
      <c r="N15" s="387"/>
      <c r="O15" s="387"/>
      <c r="P15" s="399"/>
      <c r="Q15" s="387"/>
    </row>
    <row r="16" spans="1:17" ht="11.25">
      <c r="A16" s="400"/>
      <c r="B16" s="399" t="s">
        <v>322</v>
      </c>
      <c r="C16" s="298"/>
      <c r="D16" s="160"/>
      <c r="E16" s="160"/>
      <c r="F16" s="160"/>
      <c r="G16" s="160"/>
      <c r="H16" s="299"/>
      <c r="I16" s="387"/>
      <c r="J16" s="387"/>
      <c r="K16" s="387"/>
      <c r="L16" s="387"/>
      <c r="M16" s="387"/>
      <c r="N16" s="387"/>
      <c r="O16" s="387"/>
      <c r="P16" s="399"/>
      <c r="Q16" s="387"/>
    </row>
    <row r="17" spans="1:17" ht="11.25">
      <c r="A17" s="401"/>
      <c r="B17" s="399" t="s">
        <v>315</v>
      </c>
      <c r="C17" s="298">
        <v>0.2894736842105263</v>
      </c>
      <c r="D17" s="160">
        <v>0.5974025974025974</v>
      </c>
      <c r="E17" s="160">
        <v>0.48148148148148145</v>
      </c>
      <c r="F17" s="160">
        <v>0.16666666666666666</v>
      </c>
      <c r="G17" s="160">
        <v>0.36363636363636365</v>
      </c>
      <c r="H17" s="299">
        <v>0.4141791044776119</v>
      </c>
      <c r="I17" s="387"/>
      <c r="J17" s="387"/>
      <c r="K17" s="387"/>
      <c r="L17" s="387"/>
      <c r="M17" s="387"/>
      <c r="N17" s="387"/>
      <c r="O17" s="387"/>
      <c r="P17" s="399"/>
      <c r="Q17" s="387"/>
    </row>
    <row r="18" spans="1:17" ht="11.25">
      <c r="A18" s="401"/>
      <c r="B18" s="399" t="s">
        <v>316</v>
      </c>
      <c r="C18" s="298">
        <v>0.34210526315789475</v>
      </c>
      <c r="D18" s="160">
        <v>0.35064935064935066</v>
      </c>
      <c r="E18" s="160">
        <v>0.46296296296296297</v>
      </c>
      <c r="F18" s="160">
        <v>0.75</v>
      </c>
      <c r="G18" s="160">
        <v>0.45454545454545453</v>
      </c>
      <c r="H18" s="299">
        <v>0.3917910447761194</v>
      </c>
      <c r="I18" s="387"/>
      <c r="J18" s="387"/>
      <c r="K18" s="387"/>
      <c r="L18" s="387"/>
      <c r="M18" s="387"/>
      <c r="N18" s="387"/>
      <c r="O18" s="387"/>
      <c r="P18" s="399"/>
      <c r="Q18" s="387"/>
    </row>
    <row r="19" spans="1:17" ht="11.25">
      <c r="A19" s="401"/>
      <c r="B19" s="399" t="s">
        <v>317</v>
      </c>
      <c r="C19" s="298">
        <v>0.3157894736842105</v>
      </c>
      <c r="D19" s="160">
        <v>0.03896103896103896</v>
      </c>
      <c r="E19" s="160">
        <v>0.05555555555555555</v>
      </c>
      <c r="F19" s="160">
        <v>0.08333333333333333</v>
      </c>
      <c r="G19" s="160">
        <v>0</v>
      </c>
      <c r="H19" s="299">
        <v>0.16044776119402984</v>
      </c>
      <c r="I19" s="387"/>
      <c r="J19" s="387"/>
      <c r="K19" s="387"/>
      <c r="L19" s="387"/>
      <c r="M19" s="387"/>
      <c r="N19" s="387"/>
      <c r="O19" s="387"/>
      <c r="P19" s="399"/>
      <c r="Q19" s="387"/>
    </row>
    <row r="20" spans="1:17" ht="11.25">
      <c r="A20" s="401"/>
      <c r="B20" s="399" t="s">
        <v>318</v>
      </c>
      <c r="C20" s="298">
        <v>0.043859649122807015</v>
      </c>
      <c r="D20" s="160">
        <v>0.012987012987012988</v>
      </c>
      <c r="E20" s="160">
        <v>0</v>
      </c>
      <c r="F20" s="160">
        <v>0</v>
      </c>
      <c r="G20" s="160">
        <v>0.18181818181818182</v>
      </c>
      <c r="H20" s="299">
        <v>0.029850746268656716</v>
      </c>
      <c r="I20" s="387"/>
      <c r="J20" s="387"/>
      <c r="K20" s="387"/>
      <c r="L20" s="387"/>
      <c r="M20" s="387"/>
      <c r="N20" s="387"/>
      <c r="O20" s="387"/>
      <c r="P20" s="399"/>
      <c r="Q20" s="387"/>
    </row>
    <row r="21" spans="1:17" ht="11.25">
      <c r="A21" s="401"/>
      <c r="B21" s="399" t="s">
        <v>319</v>
      </c>
      <c r="C21" s="298">
        <v>0.008771929824561403</v>
      </c>
      <c r="D21" s="160">
        <v>0</v>
      </c>
      <c r="E21" s="160">
        <v>0</v>
      </c>
      <c r="F21" s="160">
        <v>0</v>
      </c>
      <c r="G21" s="160">
        <v>0</v>
      </c>
      <c r="H21" s="299">
        <v>0.0037313432835820895</v>
      </c>
      <c r="I21" s="387"/>
      <c r="J21" s="387"/>
      <c r="K21" s="387"/>
      <c r="L21" s="387"/>
      <c r="M21" s="387"/>
      <c r="N21" s="387"/>
      <c r="O21" s="387"/>
      <c r="P21" s="399"/>
      <c r="Q21" s="387"/>
    </row>
    <row r="22" spans="1:17" ht="11.25">
      <c r="A22" s="394"/>
      <c r="B22" s="402" t="s">
        <v>17</v>
      </c>
      <c r="C22" s="409">
        <v>114</v>
      </c>
      <c r="D22" s="410">
        <v>77</v>
      </c>
      <c r="E22" s="410">
        <v>54</v>
      </c>
      <c r="F22" s="410">
        <v>12</v>
      </c>
      <c r="G22" s="410">
        <v>11</v>
      </c>
      <c r="H22" s="411">
        <v>268</v>
      </c>
      <c r="I22" s="387"/>
      <c r="J22" s="387"/>
      <c r="K22" s="387"/>
      <c r="L22" s="387"/>
      <c r="M22" s="387"/>
      <c r="N22" s="387"/>
      <c r="O22" s="387"/>
      <c r="P22" s="399"/>
      <c r="Q22" s="387"/>
    </row>
    <row r="23" spans="1:17" ht="11.25">
      <c r="A23" s="400" t="s">
        <v>323</v>
      </c>
      <c r="B23" s="399" t="s">
        <v>324</v>
      </c>
      <c r="C23" s="412"/>
      <c r="D23" s="413"/>
      <c r="E23" s="413"/>
      <c r="F23" s="413"/>
      <c r="G23" s="413"/>
      <c r="H23" s="414"/>
      <c r="I23" s="387"/>
      <c r="J23" s="387"/>
      <c r="K23" s="387"/>
      <c r="L23" s="387"/>
      <c r="M23" s="387"/>
      <c r="N23" s="387"/>
      <c r="O23" s="387"/>
      <c r="P23" s="399"/>
      <c r="Q23" s="387"/>
    </row>
    <row r="24" spans="1:17" ht="11.25">
      <c r="A24" s="400"/>
      <c r="B24" s="399" t="s">
        <v>325</v>
      </c>
      <c r="C24" s="401"/>
      <c r="D24" s="387"/>
      <c r="E24" s="387"/>
      <c r="F24" s="387"/>
      <c r="G24" s="387"/>
      <c r="H24" s="388"/>
      <c r="I24" s="387"/>
      <c r="J24" s="387"/>
      <c r="K24" s="387"/>
      <c r="L24" s="387"/>
      <c r="M24" s="387"/>
      <c r="N24" s="387"/>
      <c r="O24" s="387"/>
      <c r="P24" s="399"/>
      <c r="Q24" s="387"/>
    </row>
    <row r="25" spans="1:17" ht="11.25">
      <c r="A25" s="401"/>
      <c r="B25" s="399" t="s">
        <v>315</v>
      </c>
      <c r="C25" s="298">
        <v>0.34210526315789475</v>
      </c>
      <c r="D25" s="160">
        <v>0.11688311688311688</v>
      </c>
      <c r="E25" s="160">
        <v>0.2962962962962963</v>
      </c>
      <c r="F25" s="160">
        <v>0.16666666666666666</v>
      </c>
      <c r="G25" s="160">
        <v>0.45454545454545453</v>
      </c>
      <c r="H25" s="299">
        <v>0.26492537313432835</v>
      </c>
      <c r="I25" s="387"/>
      <c r="J25" s="387"/>
      <c r="K25" s="387"/>
      <c r="L25" s="387"/>
      <c r="M25" s="387"/>
      <c r="N25" s="387"/>
      <c r="O25" s="387"/>
      <c r="P25" s="399"/>
      <c r="Q25" s="387"/>
    </row>
    <row r="26" spans="1:17" ht="11.25">
      <c r="A26" s="401"/>
      <c r="B26" s="399" t="s">
        <v>316</v>
      </c>
      <c r="C26" s="298">
        <v>0.4298245614035088</v>
      </c>
      <c r="D26" s="160">
        <v>0.37662337662337664</v>
      </c>
      <c r="E26" s="160">
        <v>0.4444444444444444</v>
      </c>
      <c r="F26" s="160">
        <v>0.25</v>
      </c>
      <c r="G26" s="160">
        <v>0.45454545454545453</v>
      </c>
      <c r="H26" s="299">
        <v>0.41044776119402987</v>
      </c>
      <c r="I26" s="387"/>
      <c r="J26" s="387"/>
      <c r="K26" s="387"/>
      <c r="L26" s="387"/>
      <c r="M26" s="387"/>
      <c r="N26" s="387"/>
      <c r="O26" s="387"/>
      <c r="P26" s="399"/>
      <c r="Q26" s="387"/>
    </row>
    <row r="27" spans="1:17" ht="11.25">
      <c r="A27" s="401"/>
      <c r="B27" s="399" t="s">
        <v>317</v>
      </c>
      <c r="C27" s="298">
        <v>0.19298245614035087</v>
      </c>
      <c r="D27" s="160">
        <v>0.4155844155844156</v>
      </c>
      <c r="E27" s="160">
        <v>0.24074074074074073</v>
      </c>
      <c r="F27" s="160">
        <v>0.5</v>
      </c>
      <c r="G27" s="160">
        <v>0.09090909090909091</v>
      </c>
      <c r="H27" s="299">
        <v>0.27611940298507465</v>
      </c>
      <c r="I27" s="387"/>
      <c r="J27" s="387"/>
      <c r="K27" s="387"/>
      <c r="L27" s="387"/>
      <c r="M27" s="387"/>
      <c r="N27" s="387"/>
      <c r="O27" s="387"/>
      <c r="P27" s="399"/>
      <c r="Q27" s="387"/>
    </row>
    <row r="28" spans="1:17" ht="11.25">
      <c r="A28" s="401"/>
      <c r="B28" s="399" t="s">
        <v>318</v>
      </c>
      <c r="C28" s="298">
        <v>0.03508771929824561</v>
      </c>
      <c r="D28" s="160">
        <v>0.06493506493506493</v>
      </c>
      <c r="E28" s="160">
        <v>0.018518518518518517</v>
      </c>
      <c r="F28" s="160">
        <v>0.08333333333333333</v>
      </c>
      <c r="G28" s="160">
        <v>0</v>
      </c>
      <c r="H28" s="299">
        <v>0.041044776119402986</v>
      </c>
      <c r="I28" s="387"/>
      <c r="J28" s="387"/>
      <c r="K28" s="387"/>
      <c r="L28" s="387"/>
      <c r="M28" s="387"/>
      <c r="N28" s="387"/>
      <c r="O28" s="387"/>
      <c r="P28" s="399"/>
      <c r="Q28" s="387"/>
    </row>
    <row r="29" spans="1:17" ht="11.25">
      <c r="A29" s="401"/>
      <c r="B29" s="399" t="s">
        <v>319</v>
      </c>
      <c r="C29" s="298">
        <v>0</v>
      </c>
      <c r="D29" s="160">
        <v>0.025974025974025976</v>
      </c>
      <c r="E29" s="160">
        <v>0</v>
      </c>
      <c r="F29" s="160">
        <v>0</v>
      </c>
      <c r="G29" s="160">
        <v>0</v>
      </c>
      <c r="H29" s="299">
        <v>0.007462686567164179</v>
      </c>
      <c r="I29" s="387"/>
      <c r="J29" s="387"/>
      <c r="K29" s="387"/>
      <c r="L29" s="387"/>
      <c r="M29" s="387"/>
      <c r="N29" s="387"/>
      <c r="O29" s="387"/>
      <c r="P29" s="399"/>
      <c r="Q29" s="387"/>
    </row>
    <row r="30" spans="1:17" ht="11.25">
      <c r="A30" s="394"/>
      <c r="B30" s="402" t="s">
        <v>17</v>
      </c>
      <c r="C30" s="409">
        <v>114</v>
      </c>
      <c r="D30" s="410">
        <v>77</v>
      </c>
      <c r="E30" s="410">
        <v>54</v>
      </c>
      <c r="F30" s="410">
        <v>12</v>
      </c>
      <c r="G30" s="410">
        <v>11</v>
      </c>
      <c r="H30" s="411">
        <v>268</v>
      </c>
      <c r="I30" s="387"/>
      <c r="J30" s="387"/>
      <c r="K30" s="387"/>
      <c r="L30" s="387"/>
      <c r="M30" s="387"/>
      <c r="N30" s="387"/>
      <c r="O30" s="387"/>
      <c r="P30" s="399"/>
      <c r="Q30" s="387"/>
    </row>
    <row r="31" spans="1:17" ht="11.25">
      <c r="A31" s="400" t="s">
        <v>326</v>
      </c>
      <c r="B31" s="399" t="s">
        <v>327</v>
      </c>
      <c r="C31" s="412"/>
      <c r="D31" s="413"/>
      <c r="E31" s="413"/>
      <c r="F31" s="413"/>
      <c r="G31" s="413"/>
      <c r="H31" s="414"/>
      <c r="I31" s="387"/>
      <c r="J31" s="387"/>
      <c r="K31" s="387"/>
      <c r="L31" s="387"/>
      <c r="M31" s="387"/>
      <c r="N31" s="387"/>
      <c r="O31" s="387"/>
      <c r="P31" s="399"/>
      <c r="Q31" s="387"/>
    </row>
    <row r="32" spans="1:17" ht="11.25">
      <c r="A32" s="401"/>
      <c r="B32" s="399" t="s">
        <v>328</v>
      </c>
      <c r="C32" s="401"/>
      <c r="D32" s="387"/>
      <c r="E32" s="387"/>
      <c r="F32" s="387"/>
      <c r="G32" s="387"/>
      <c r="H32" s="388"/>
      <c r="I32" s="387"/>
      <c r="J32" s="387"/>
      <c r="K32" s="387"/>
      <c r="L32" s="387"/>
      <c r="M32" s="387"/>
      <c r="N32" s="387"/>
      <c r="O32" s="387"/>
      <c r="P32" s="399"/>
      <c r="Q32" s="387"/>
    </row>
    <row r="33" spans="1:17" ht="11.25">
      <c r="A33" s="401"/>
      <c r="B33" s="399" t="s">
        <v>315</v>
      </c>
      <c r="C33" s="298">
        <v>0.35964912280701755</v>
      </c>
      <c r="D33" s="160">
        <v>0.2077922077922078</v>
      </c>
      <c r="E33" s="160">
        <v>0.37037037037037035</v>
      </c>
      <c r="F33" s="160">
        <v>0.3333333333333333</v>
      </c>
      <c r="G33" s="160">
        <v>0.36363636363636365</v>
      </c>
      <c r="H33" s="299">
        <v>0.31716417910447764</v>
      </c>
      <c r="I33" s="387"/>
      <c r="J33" s="387"/>
      <c r="K33" s="387"/>
      <c r="L33" s="387"/>
      <c r="M33" s="387"/>
      <c r="N33" s="387"/>
      <c r="O33" s="387"/>
      <c r="P33" s="399"/>
      <c r="Q33" s="387"/>
    </row>
    <row r="34" spans="1:17" ht="11.25">
      <c r="A34" s="401"/>
      <c r="B34" s="399" t="s">
        <v>316</v>
      </c>
      <c r="C34" s="298">
        <v>0.5350877192982456</v>
      </c>
      <c r="D34" s="160">
        <v>0.5714285714285714</v>
      </c>
      <c r="E34" s="160">
        <v>0.5</v>
      </c>
      <c r="F34" s="160">
        <v>0.5</v>
      </c>
      <c r="G34" s="160">
        <v>0.5454545454545454</v>
      </c>
      <c r="H34" s="299">
        <v>0.5373134328358209</v>
      </c>
      <c r="I34" s="387"/>
      <c r="J34" s="387"/>
      <c r="K34" s="387"/>
      <c r="L34" s="387"/>
      <c r="M34" s="387"/>
      <c r="N34" s="387"/>
      <c r="O34" s="387"/>
      <c r="P34" s="399"/>
      <c r="Q34" s="387"/>
    </row>
    <row r="35" spans="1:17" ht="11.25">
      <c r="A35" s="401"/>
      <c r="B35" s="399" t="s">
        <v>317</v>
      </c>
      <c r="C35" s="298">
        <v>0.08771929824561403</v>
      </c>
      <c r="D35" s="160">
        <v>0.18181818181818182</v>
      </c>
      <c r="E35" s="160">
        <v>0.12962962962962962</v>
      </c>
      <c r="F35" s="160">
        <v>0.16666666666666666</v>
      </c>
      <c r="G35" s="160">
        <v>0.09090909090909091</v>
      </c>
      <c r="H35" s="299">
        <v>0.12686567164179105</v>
      </c>
      <c r="I35" s="387"/>
      <c r="J35" s="387"/>
      <c r="K35" s="387"/>
      <c r="L35" s="387"/>
      <c r="M35" s="387"/>
      <c r="N35" s="387"/>
      <c r="O35" s="387"/>
      <c r="P35" s="399"/>
      <c r="Q35" s="387"/>
    </row>
    <row r="36" spans="1:17" ht="11.25">
      <c r="A36" s="401"/>
      <c r="B36" s="399" t="s">
        <v>318</v>
      </c>
      <c r="C36" s="298">
        <v>0.008771929824561403</v>
      </c>
      <c r="D36" s="160">
        <v>0.025974025974025976</v>
      </c>
      <c r="E36" s="160">
        <v>0</v>
      </c>
      <c r="F36" s="160">
        <v>0</v>
      </c>
      <c r="G36" s="160">
        <v>0</v>
      </c>
      <c r="H36" s="299">
        <v>0.011194029850746268</v>
      </c>
      <c r="I36" s="387"/>
      <c r="J36" s="387"/>
      <c r="K36" s="387"/>
      <c r="L36" s="387"/>
      <c r="M36" s="387"/>
      <c r="N36" s="387"/>
      <c r="O36" s="387"/>
      <c r="P36" s="399"/>
      <c r="Q36" s="387"/>
    </row>
    <row r="37" spans="1:17" ht="11.25">
      <c r="A37" s="401"/>
      <c r="B37" s="399" t="s">
        <v>319</v>
      </c>
      <c r="C37" s="298">
        <v>0.008771929824561403</v>
      </c>
      <c r="D37" s="160">
        <v>0.012987012987012988</v>
      </c>
      <c r="E37" s="160">
        <v>0</v>
      </c>
      <c r="F37" s="160">
        <v>0</v>
      </c>
      <c r="G37" s="160">
        <v>0</v>
      </c>
      <c r="H37" s="299">
        <v>0.007462686567164179</v>
      </c>
      <c r="I37" s="387"/>
      <c r="J37" s="387"/>
      <c r="K37" s="387"/>
      <c r="L37" s="387"/>
      <c r="M37" s="387"/>
      <c r="N37" s="387"/>
      <c r="O37" s="387"/>
      <c r="P37" s="399"/>
      <c r="Q37" s="387"/>
    </row>
    <row r="38" spans="1:17" ht="11.25">
      <c r="A38" s="394"/>
      <c r="B38" s="402" t="s">
        <v>17</v>
      </c>
      <c r="C38" s="403">
        <v>114</v>
      </c>
      <c r="D38" s="404">
        <v>77</v>
      </c>
      <c r="E38" s="404">
        <v>54</v>
      </c>
      <c r="F38" s="404">
        <v>12</v>
      </c>
      <c r="G38" s="404">
        <v>11</v>
      </c>
      <c r="H38" s="405">
        <v>268</v>
      </c>
      <c r="I38" s="387"/>
      <c r="J38" s="387"/>
      <c r="K38" s="387"/>
      <c r="L38" s="387"/>
      <c r="M38" s="387"/>
      <c r="N38" s="387"/>
      <c r="O38" s="387"/>
      <c r="P38" s="399"/>
      <c r="Q38" s="387"/>
    </row>
    <row r="39" spans="1:17" ht="11.25">
      <c r="A39" s="415" t="s">
        <v>329</v>
      </c>
      <c r="B39" s="399" t="s">
        <v>330</v>
      </c>
      <c r="C39" s="406"/>
      <c r="D39" s="407"/>
      <c r="E39" s="407"/>
      <c r="F39" s="407"/>
      <c r="G39" s="407"/>
      <c r="H39" s="408"/>
      <c r="I39" s="387"/>
      <c r="J39" s="387"/>
      <c r="K39" s="387"/>
      <c r="L39" s="387"/>
      <c r="M39" s="387"/>
      <c r="N39" s="387"/>
      <c r="O39" s="387"/>
      <c r="P39" s="387"/>
      <c r="Q39" s="387"/>
    </row>
    <row r="40" spans="1:17" ht="11.25">
      <c r="A40" s="401"/>
      <c r="B40" s="399" t="s">
        <v>331</v>
      </c>
      <c r="C40" s="401"/>
      <c r="D40" s="387"/>
      <c r="E40" s="387"/>
      <c r="F40" s="387"/>
      <c r="G40" s="387"/>
      <c r="H40" s="388"/>
      <c r="I40" s="387"/>
      <c r="J40" s="387"/>
      <c r="K40" s="387"/>
      <c r="L40" s="387"/>
      <c r="M40" s="387"/>
      <c r="N40" s="387"/>
      <c r="O40" s="387"/>
      <c r="P40" s="387"/>
      <c r="Q40" s="387"/>
    </row>
    <row r="41" spans="1:17" ht="11.25">
      <c r="A41" s="401"/>
      <c r="B41" s="399" t="s">
        <v>315</v>
      </c>
      <c r="C41" s="298">
        <v>0.37719298245614036</v>
      </c>
      <c r="D41" s="160">
        <v>0.23376623376623376</v>
      </c>
      <c r="E41" s="160">
        <v>0.46296296296296297</v>
      </c>
      <c r="F41" s="160">
        <v>0.08333333333333333</v>
      </c>
      <c r="G41" s="160">
        <v>0.45454545454545453</v>
      </c>
      <c r="H41" s="299">
        <v>0.34328358208955223</v>
      </c>
      <c r="I41" s="387"/>
      <c r="J41" s="387"/>
      <c r="K41" s="387"/>
      <c r="L41" s="387"/>
      <c r="M41" s="387"/>
      <c r="N41" s="387"/>
      <c r="O41" s="387"/>
      <c r="P41" s="387"/>
      <c r="Q41" s="387"/>
    </row>
    <row r="42" spans="1:17" ht="11.25">
      <c r="A42" s="401"/>
      <c r="B42" s="399" t="s">
        <v>316</v>
      </c>
      <c r="C42" s="298">
        <v>0.49122807017543857</v>
      </c>
      <c r="D42" s="160">
        <v>0.5974025974025974</v>
      </c>
      <c r="E42" s="160">
        <v>0.4074074074074074</v>
      </c>
      <c r="F42" s="160">
        <v>0.6666666666666666</v>
      </c>
      <c r="G42" s="160">
        <v>0.5454545454545454</v>
      </c>
      <c r="H42" s="299">
        <v>0.5149253731343284</v>
      </c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17" ht="11.25">
      <c r="A43" s="401"/>
      <c r="B43" s="399" t="s">
        <v>317</v>
      </c>
      <c r="C43" s="298">
        <v>0.10526315789473684</v>
      </c>
      <c r="D43" s="160">
        <v>0.14285714285714285</v>
      </c>
      <c r="E43" s="160">
        <v>0.12962962962962962</v>
      </c>
      <c r="F43" s="160">
        <v>0.16666666666666666</v>
      </c>
      <c r="G43" s="160">
        <v>0</v>
      </c>
      <c r="H43" s="299">
        <v>0.11940298507462686</v>
      </c>
      <c r="I43" s="387"/>
      <c r="J43" s="387"/>
      <c r="K43" s="387"/>
      <c r="L43" s="387"/>
      <c r="M43" s="387"/>
      <c r="N43" s="387"/>
      <c r="O43" s="387"/>
      <c r="P43" s="387"/>
      <c r="Q43" s="387"/>
    </row>
    <row r="44" spans="1:17" ht="11.25">
      <c r="A44" s="401"/>
      <c r="B44" s="399" t="s">
        <v>318</v>
      </c>
      <c r="C44" s="298">
        <v>0.02631578947368421</v>
      </c>
      <c r="D44" s="160">
        <v>0.012987012987012988</v>
      </c>
      <c r="E44" s="160">
        <v>0</v>
      </c>
      <c r="F44" s="160">
        <v>0.08333333333333333</v>
      </c>
      <c r="G44" s="160">
        <v>0</v>
      </c>
      <c r="H44" s="299">
        <v>0.018656716417910446</v>
      </c>
      <c r="I44" s="387"/>
      <c r="J44" s="387"/>
      <c r="K44" s="387"/>
      <c r="L44" s="387"/>
      <c r="M44" s="387"/>
      <c r="N44" s="387"/>
      <c r="O44" s="387"/>
      <c r="P44" s="387"/>
      <c r="Q44" s="387"/>
    </row>
    <row r="45" spans="1:17" ht="11.25">
      <c r="A45" s="401"/>
      <c r="B45" s="399" t="s">
        <v>319</v>
      </c>
      <c r="C45" s="298">
        <v>0</v>
      </c>
      <c r="D45" s="160">
        <v>0.012987012987012988</v>
      </c>
      <c r="E45" s="160">
        <v>0</v>
      </c>
      <c r="F45" s="160">
        <v>0</v>
      </c>
      <c r="G45" s="160">
        <v>0</v>
      </c>
      <c r="H45" s="299">
        <v>0.0037313432835820895</v>
      </c>
      <c r="I45" s="387"/>
      <c r="J45" s="387"/>
      <c r="K45" s="387"/>
      <c r="L45" s="387"/>
      <c r="M45" s="387"/>
      <c r="N45" s="387"/>
      <c r="O45" s="387"/>
      <c r="P45" s="387"/>
      <c r="Q45" s="387"/>
    </row>
    <row r="46" spans="1:17" ht="11.25">
      <c r="A46" s="394"/>
      <c r="B46" s="402" t="s">
        <v>17</v>
      </c>
      <c r="C46" s="403">
        <v>114</v>
      </c>
      <c r="D46" s="404">
        <v>77</v>
      </c>
      <c r="E46" s="404">
        <v>54</v>
      </c>
      <c r="F46" s="404">
        <v>12</v>
      </c>
      <c r="G46" s="404">
        <v>11</v>
      </c>
      <c r="H46" s="405">
        <v>268</v>
      </c>
      <c r="I46" s="387"/>
      <c r="J46" s="387"/>
      <c r="K46" s="387"/>
      <c r="L46" s="387"/>
      <c r="M46" s="387"/>
      <c r="N46" s="387"/>
      <c r="O46" s="387"/>
      <c r="P46" s="387"/>
      <c r="Q46" s="387"/>
    </row>
    <row r="47" spans="1:17" ht="11.25">
      <c r="A47" s="416" t="s">
        <v>332</v>
      </c>
      <c r="B47" s="417" t="s">
        <v>333</v>
      </c>
      <c r="C47" s="406"/>
      <c r="D47" s="407"/>
      <c r="E47" s="407"/>
      <c r="F47" s="407"/>
      <c r="G47" s="407"/>
      <c r="H47" s="408"/>
      <c r="I47" s="387"/>
      <c r="J47" s="387"/>
      <c r="K47" s="387"/>
      <c r="L47" s="387"/>
      <c r="M47" s="387"/>
      <c r="N47" s="387"/>
      <c r="O47" s="387"/>
      <c r="P47" s="387"/>
      <c r="Q47" s="387"/>
    </row>
    <row r="48" spans="1:17" ht="11.25">
      <c r="A48" s="401"/>
      <c r="B48" s="399" t="s">
        <v>315</v>
      </c>
      <c r="C48" s="298">
        <v>0.3333333333333333</v>
      </c>
      <c r="D48" s="160">
        <v>0.16883116883116883</v>
      </c>
      <c r="E48" s="160">
        <v>0.3333333333333333</v>
      </c>
      <c r="F48" s="160">
        <v>0.25</v>
      </c>
      <c r="G48" s="160">
        <v>0.18181818181818182</v>
      </c>
      <c r="H48" s="299">
        <v>0.27611940298507465</v>
      </c>
      <c r="I48" s="387"/>
      <c r="J48" s="387"/>
      <c r="K48" s="387"/>
      <c r="L48" s="387"/>
      <c r="M48" s="387"/>
      <c r="N48" s="387"/>
      <c r="O48" s="387"/>
      <c r="P48" s="387"/>
      <c r="Q48" s="387"/>
    </row>
    <row r="49" spans="1:17" ht="11.25">
      <c r="A49" s="401"/>
      <c r="B49" s="399" t="s">
        <v>316</v>
      </c>
      <c r="C49" s="298">
        <v>0.543859649122807</v>
      </c>
      <c r="D49" s="160">
        <v>0.5714285714285714</v>
      </c>
      <c r="E49" s="160">
        <v>0.48148148148148145</v>
      </c>
      <c r="F49" s="160">
        <v>0.4166666666666667</v>
      </c>
      <c r="G49" s="160">
        <v>0.7272727272727273</v>
      </c>
      <c r="H49" s="299">
        <v>0.5410447761194029</v>
      </c>
      <c r="I49" s="387"/>
      <c r="J49" s="387"/>
      <c r="K49" s="387"/>
      <c r="L49" s="387"/>
      <c r="M49" s="387"/>
      <c r="N49" s="387"/>
      <c r="O49" s="387"/>
      <c r="P49" s="387"/>
      <c r="Q49" s="387"/>
    </row>
    <row r="50" spans="1:17" ht="11.25">
      <c r="A50" s="401"/>
      <c r="B50" s="399" t="s">
        <v>317</v>
      </c>
      <c r="C50" s="298">
        <v>0.11403508771929824</v>
      </c>
      <c r="D50" s="160">
        <v>0.24675324675324675</v>
      </c>
      <c r="E50" s="160">
        <v>0.18518518518518517</v>
      </c>
      <c r="F50" s="160">
        <v>0.3333333333333333</v>
      </c>
      <c r="G50" s="160">
        <v>0.09090909090909091</v>
      </c>
      <c r="H50" s="299">
        <v>0.17537313432835822</v>
      </c>
      <c r="I50" s="387"/>
      <c r="J50" s="387"/>
      <c r="K50" s="387"/>
      <c r="L50" s="387"/>
      <c r="M50" s="387"/>
      <c r="N50" s="387"/>
      <c r="O50" s="387"/>
      <c r="P50" s="387"/>
      <c r="Q50" s="387"/>
    </row>
    <row r="51" spans="1:17" ht="11.25">
      <c r="A51" s="401"/>
      <c r="B51" s="399" t="s">
        <v>318</v>
      </c>
      <c r="C51" s="298">
        <v>0.008771929824561403</v>
      </c>
      <c r="D51" s="160">
        <v>0.012987012987012988</v>
      </c>
      <c r="E51" s="160">
        <v>0</v>
      </c>
      <c r="F51" s="160">
        <v>0</v>
      </c>
      <c r="G51" s="160">
        <v>0</v>
      </c>
      <c r="H51" s="299">
        <v>0.007462686567164179</v>
      </c>
      <c r="I51" s="387"/>
      <c r="J51" s="387"/>
      <c r="K51" s="387"/>
      <c r="L51" s="387"/>
      <c r="M51" s="387"/>
      <c r="N51" s="387"/>
      <c r="O51" s="387"/>
      <c r="P51" s="387"/>
      <c r="Q51" s="387"/>
    </row>
    <row r="52" spans="1:17" ht="11.25">
      <c r="A52" s="401"/>
      <c r="B52" s="399" t="s">
        <v>319</v>
      </c>
      <c r="C52" s="298">
        <v>0</v>
      </c>
      <c r="D52" s="160">
        <v>0</v>
      </c>
      <c r="E52" s="160">
        <v>0</v>
      </c>
      <c r="F52" s="160">
        <v>0</v>
      </c>
      <c r="G52" s="160">
        <v>0</v>
      </c>
      <c r="H52" s="299">
        <v>0</v>
      </c>
      <c r="I52" s="387"/>
      <c r="J52" s="387"/>
      <c r="K52" s="387"/>
      <c r="L52" s="387"/>
      <c r="M52" s="387"/>
      <c r="N52" s="387"/>
      <c r="O52" s="387"/>
      <c r="P52" s="387"/>
      <c r="Q52" s="387"/>
    </row>
    <row r="53" spans="1:17" ht="11.25">
      <c r="A53" s="394"/>
      <c r="B53" s="402" t="s">
        <v>17</v>
      </c>
      <c r="C53" s="409">
        <v>114</v>
      </c>
      <c r="D53" s="410">
        <v>77</v>
      </c>
      <c r="E53" s="410">
        <v>54</v>
      </c>
      <c r="F53" s="410">
        <v>12</v>
      </c>
      <c r="G53" s="410">
        <v>11</v>
      </c>
      <c r="H53" s="411">
        <v>268</v>
      </c>
      <c r="I53" s="387"/>
      <c r="J53" s="387"/>
      <c r="K53" s="387"/>
      <c r="L53" s="387"/>
      <c r="M53" s="387"/>
      <c r="N53" s="387"/>
      <c r="O53" s="387"/>
      <c r="P53" s="387"/>
      <c r="Q53" s="387"/>
    </row>
    <row r="54" spans="1:17" ht="12.75">
      <c r="A54" s="546" t="s">
        <v>56</v>
      </c>
      <c r="B54" s="547"/>
      <c r="C54" s="547"/>
      <c r="D54" s="384"/>
      <c r="E54" s="384"/>
      <c r="F54" s="384"/>
      <c r="G54" s="384"/>
      <c r="H54" s="385"/>
      <c r="I54" s="387"/>
      <c r="J54" s="387"/>
      <c r="K54" s="387"/>
      <c r="L54" s="387"/>
      <c r="M54" s="387"/>
      <c r="N54" s="387"/>
      <c r="O54" s="387"/>
      <c r="P54" s="387"/>
      <c r="Q54" s="387"/>
    </row>
    <row r="55" spans="1:17" ht="12.75">
      <c r="A55" s="548" t="s">
        <v>57</v>
      </c>
      <c r="B55" s="549"/>
      <c r="C55" s="549"/>
      <c r="D55" s="387"/>
      <c r="E55" s="387"/>
      <c r="F55" s="387"/>
      <c r="G55" s="387"/>
      <c r="H55" s="388"/>
      <c r="I55" s="387"/>
      <c r="J55" s="387"/>
      <c r="K55" s="387"/>
      <c r="L55" s="387"/>
      <c r="M55" s="387"/>
      <c r="N55" s="387"/>
      <c r="O55" s="387"/>
      <c r="P55" s="387"/>
      <c r="Q55" s="387"/>
    </row>
    <row r="56" spans="1:17" ht="12.75">
      <c r="A56" s="550" t="s">
        <v>311</v>
      </c>
      <c r="B56" s="549"/>
      <c r="C56" s="549"/>
      <c r="D56" s="387"/>
      <c r="E56" s="387"/>
      <c r="F56" s="387"/>
      <c r="G56" s="387"/>
      <c r="H56" s="388"/>
      <c r="I56" s="387"/>
      <c r="J56" s="387"/>
      <c r="K56" s="387"/>
      <c r="L56" s="387"/>
      <c r="M56" s="387"/>
      <c r="N56" s="387"/>
      <c r="O56" s="387"/>
      <c r="P56" s="387"/>
      <c r="Q56" s="387"/>
    </row>
    <row r="57" spans="1:17" ht="12.75">
      <c r="A57" s="551" t="s">
        <v>312</v>
      </c>
      <c r="B57" s="552"/>
      <c r="C57" s="552"/>
      <c r="D57" s="389"/>
      <c r="E57" s="389"/>
      <c r="F57" s="389"/>
      <c r="G57" s="389"/>
      <c r="H57" s="390"/>
      <c r="I57" s="387"/>
      <c r="J57" s="387"/>
      <c r="K57" s="387"/>
      <c r="L57" s="387"/>
      <c r="M57" s="387"/>
      <c r="N57" s="387"/>
      <c r="O57" s="387"/>
      <c r="P57" s="387"/>
      <c r="Q57" s="387"/>
    </row>
    <row r="58" spans="1:17" ht="4.5" customHeight="1">
      <c r="A58" s="391"/>
      <c r="B58" s="385"/>
      <c r="H58" s="388"/>
      <c r="I58" s="387"/>
      <c r="J58" s="387"/>
      <c r="K58" s="387"/>
      <c r="L58" s="387"/>
      <c r="M58" s="387"/>
      <c r="N58" s="387"/>
      <c r="O58" s="387"/>
      <c r="P58" s="387"/>
      <c r="Q58" s="387"/>
    </row>
    <row r="59" spans="1:17" ht="17.25" customHeight="1">
      <c r="A59" s="392" t="s">
        <v>334</v>
      </c>
      <c r="B59" s="393"/>
      <c r="C59" s="346" t="s">
        <v>1</v>
      </c>
      <c r="D59" s="4" t="s">
        <v>2</v>
      </c>
      <c r="E59" s="4" t="s">
        <v>3</v>
      </c>
      <c r="F59" s="4" t="s">
        <v>4</v>
      </c>
      <c r="G59" s="4" t="s">
        <v>5</v>
      </c>
      <c r="H59" s="5" t="s">
        <v>6</v>
      </c>
      <c r="I59" s="11"/>
      <c r="J59" s="323"/>
      <c r="K59" s="88"/>
      <c r="L59" s="88"/>
      <c r="M59" s="88"/>
      <c r="N59" s="88"/>
      <c r="O59" s="88"/>
      <c r="P59" s="387"/>
      <c r="Q59" s="387"/>
    </row>
    <row r="60" spans="1:17" ht="11.25">
      <c r="A60" s="415" t="s">
        <v>335</v>
      </c>
      <c r="B60" s="399" t="s">
        <v>336</v>
      </c>
      <c r="C60" s="406"/>
      <c r="D60" s="407"/>
      <c r="E60" s="407"/>
      <c r="F60" s="407"/>
      <c r="G60" s="407"/>
      <c r="H60" s="408"/>
      <c r="I60" s="387"/>
      <c r="J60" s="387"/>
      <c r="K60" s="387"/>
      <c r="L60" s="387"/>
      <c r="M60" s="387"/>
      <c r="N60" s="387"/>
      <c r="O60" s="387"/>
      <c r="P60" s="387"/>
      <c r="Q60" s="387"/>
    </row>
    <row r="61" spans="1:17" ht="11.25">
      <c r="A61" s="401"/>
      <c r="B61" s="399" t="s">
        <v>337</v>
      </c>
      <c r="C61" s="401"/>
      <c r="D61" s="387"/>
      <c r="E61" s="387"/>
      <c r="F61" s="387"/>
      <c r="G61" s="387"/>
      <c r="H61" s="388"/>
      <c r="I61" s="387"/>
      <c r="J61" s="387"/>
      <c r="K61" s="387"/>
      <c r="L61" s="387"/>
      <c r="M61" s="387"/>
      <c r="N61" s="387"/>
      <c r="O61" s="387"/>
      <c r="P61" s="387"/>
      <c r="Q61" s="387"/>
    </row>
    <row r="62" spans="1:17" ht="11.25">
      <c r="A62" s="401"/>
      <c r="B62" s="399" t="s">
        <v>315</v>
      </c>
      <c r="C62" s="298">
        <v>0.5175438596491229</v>
      </c>
      <c r="D62" s="160">
        <v>0.36363636363636365</v>
      </c>
      <c r="E62" s="160">
        <v>0.46296296296296297</v>
      </c>
      <c r="F62" s="160">
        <v>0.3333333333333333</v>
      </c>
      <c r="G62" s="160">
        <v>0.45454545454545453</v>
      </c>
      <c r="H62" s="299">
        <v>0.45149253731343286</v>
      </c>
      <c r="I62" s="387"/>
      <c r="J62" s="387"/>
      <c r="K62" s="387"/>
      <c r="L62" s="387"/>
      <c r="M62" s="387"/>
      <c r="N62" s="387"/>
      <c r="O62" s="387"/>
      <c r="P62" s="387"/>
      <c r="Q62" s="387"/>
    </row>
    <row r="63" spans="1:17" ht="11.25">
      <c r="A63" s="401"/>
      <c r="B63" s="399" t="s">
        <v>316</v>
      </c>
      <c r="C63" s="298">
        <v>0.39473684210526316</v>
      </c>
      <c r="D63" s="160">
        <v>0.4805194805194805</v>
      </c>
      <c r="E63" s="160">
        <v>0.5</v>
      </c>
      <c r="F63" s="160">
        <v>0.5833333333333334</v>
      </c>
      <c r="G63" s="160">
        <v>0.5454545454545454</v>
      </c>
      <c r="H63" s="299">
        <v>0.4552238805970149</v>
      </c>
      <c r="I63" s="387"/>
      <c r="J63" s="387"/>
      <c r="K63" s="387"/>
      <c r="L63" s="387"/>
      <c r="M63" s="387"/>
      <c r="N63" s="387"/>
      <c r="O63" s="387"/>
      <c r="P63" s="387"/>
      <c r="Q63" s="387"/>
    </row>
    <row r="64" spans="1:17" ht="11.25">
      <c r="A64" s="401"/>
      <c r="B64" s="399" t="s">
        <v>317</v>
      </c>
      <c r="C64" s="298">
        <v>0.08771929824561403</v>
      </c>
      <c r="D64" s="160">
        <v>0.14285714285714285</v>
      </c>
      <c r="E64" s="160">
        <v>0.018518518518518517</v>
      </c>
      <c r="F64" s="160">
        <v>0.08333333333333333</v>
      </c>
      <c r="G64" s="160">
        <v>0</v>
      </c>
      <c r="H64" s="299">
        <v>0.08582089552238806</v>
      </c>
      <c r="I64" s="387"/>
      <c r="J64" s="387"/>
      <c r="K64" s="387"/>
      <c r="L64" s="387"/>
      <c r="M64" s="387"/>
      <c r="N64" s="387"/>
      <c r="O64" s="387"/>
      <c r="P64" s="387"/>
      <c r="Q64" s="387"/>
    </row>
    <row r="65" spans="1:17" ht="11.25">
      <c r="A65" s="401"/>
      <c r="B65" s="399" t="s">
        <v>318</v>
      </c>
      <c r="C65" s="298">
        <v>0</v>
      </c>
      <c r="D65" s="160">
        <v>0.012987012987012988</v>
      </c>
      <c r="E65" s="160">
        <v>0.018518518518518517</v>
      </c>
      <c r="F65" s="160">
        <v>0</v>
      </c>
      <c r="G65" s="160">
        <v>0</v>
      </c>
      <c r="H65" s="299">
        <v>0.007462686567164179</v>
      </c>
      <c r="I65" s="387"/>
      <c r="J65" s="387"/>
      <c r="K65" s="387"/>
      <c r="L65" s="387"/>
      <c r="M65" s="387"/>
      <c r="N65" s="387"/>
      <c r="O65" s="387"/>
      <c r="P65" s="387"/>
      <c r="Q65" s="387"/>
    </row>
    <row r="66" spans="1:17" ht="11.25">
      <c r="A66" s="401"/>
      <c r="B66" s="399" t="s">
        <v>319</v>
      </c>
      <c r="C66" s="298">
        <v>0</v>
      </c>
      <c r="D66" s="160">
        <v>0</v>
      </c>
      <c r="E66" s="160">
        <v>0</v>
      </c>
      <c r="F66" s="160">
        <v>0</v>
      </c>
      <c r="G66" s="160">
        <v>0</v>
      </c>
      <c r="H66" s="299">
        <v>0</v>
      </c>
      <c r="I66" s="387"/>
      <c r="J66" s="387"/>
      <c r="K66" s="387"/>
      <c r="L66" s="387"/>
      <c r="M66" s="387"/>
      <c r="N66" s="387"/>
      <c r="O66" s="387"/>
      <c r="P66" s="387"/>
      <c r="Q66" s="387"/>
    </row>
    <row r="67" spans="1:17" ht="11.25">
      <c r="A67" s="394"/>
      <c r="B67" s="402" t="s">
        <v>17</v>
      </c>
      <c r="C67" s="409">
        <v>114</v>
      </c>
      <c r="D67" s="410">
        <v>77</v>
      </c>
      <c r="E67" s="410">
        <v>54</v>
      </c>
      <c r="F67" s="410">
        <v>12</v>
      </c>
      <c r="G67" s="410">
        <v>11</v>
      </c>
      <c r="H67" s="411">
        <v>268</v>
      </c>
      <c r="I67" s="387"/>
      <c r="J67" s="387"/>
      <c r="K67" s="387"/>
      <c r="L67" s="387"/>
      <c r="M67" s="387"/>
      <c r="N67" s="387"/>
      <c r="O67" s="387"/>
      <c r="P67" s="387"/>
      <c r="Q67" s="387"/>
    </row>
    <row r="68" spans="1:17" ht="11.25">
      <c r="A68" s="415" t="s">
        <v>338</v>
      </c>
      <c r="B68" s="399" t="s">
        <v>339</v>
      </c>
      <c r="C68" s="406"/>
      <c r="D68" s="407"/>
      <c r="E68" s="407"/>
      <c r="F68" s="407"/>
      <c r="G68" s="407"/>
      <c r="H68" s="408"/>
      <c r="I68" s="387"/>
      <c r="J68" s="387"/>
      <c r="K68" s="387"/>
      <c r="L68" s="387"/>
      <c r="M68" s="387"/>
      <c r="N68" s="387"/>
      <c r="O68" s="387"/>
      <c r="P68" s="387"/>
      <c r="Q68" s="387"/>
    </row>
    <row r="69" spans="1:17" ht="11.25">
      <c r="A69" s="401"/>
      <c r="B69" s="399" t="s">
        <v>340</v>
      </c>
      <c r="C69" s="401"/>
      <c r="D69" s="387"/>
      <c r="E69" s="387"/>
      <c r="F69" s="387"/>
      <c r="G69" s="387"/>
      <c r="H69" s="388"/>
      <c r="I69" s="387"/>
      <c r="J69" s="387"/>
      <c r="K69" s="387"/>
      <c r="L69" s="387"/>
      <c r="M69" s="387"/>
      <c r="N69" s="387"/>
      <c r="O69" s="387"/>
      <c r="P69" s="387"/>
      <c r="Q69" s="387"/>
    </row>
    <row r="70" spans="1:17" ht="11.25">
      <c r="A70" s="401"/>
      <c r="B70" s="399" t="s">
        <v>315</v>
      </c>
      <c r="C70" s="298">
        <v>0.4473684210526316</v>
      </c>
      <c r="D70" s="160">
        <v>0.2597402597402597</v>
      </c>
      <c r="E70" s="160">
        <v>0.6296296296296297</v>
      </c>
      <c r="F70" s="160">
        <v>0.4166666666666667</v>
      </c>
      <c r="G70" s="160">
        <v>0.45454545454545453</v>
      </c>
      <c r="H70" s="299">
        <v>0.4291044776119403</v>
      </c>
      <c r="I70" s="387"/>
      <c r="J70" s="387"/>
      <c r="K70" s="387"/>
      <c r="L70" s="387"/>
      <c r="M70" s="387"/>
      <c r="N70" s="387"/>
      <c r="O70" s="387"/>
      <c r="P70" s="387"/>
      <c r="Q70" s="387"/>
    </row>
    <row r="71" spans="1:17" ht="11.25">
      <c r="A71" s="401"/>
      <c r="B71" s="399" t="s">
        <v>316</v>
      </c>
      <c r="C71" s="298">
        <v>0.4473684210526316</v>
      </c>
      <c r="D71" s="160">
        <v>0.5194805194805194</v>
      </c>
      <c r="E71" s="160">
        <v>0.3148148148148148</v>
      </c>
      <c r="F71" s="160">
        <v>0.5833333333333334</v>
      </c>
      <c r="G71" s="160">
        <v>0.5454545454545454</v>
      </c>
      <c r="H71" s="299">
        <v>0.45149253731343286</v>
      </c>
      <c r="I71" s="387"/>
      <c r="J71" s="387"/>
      <c r="K71" s="387"/>
      <c r="L71" s="387"/>
      <c r="M71" s="387"/>
      <c r="N71" s="387"/>
      <c r="O71" s="387"/>
      <c r="P71" s="387"/>
      <c r="Q71" s="387"/>
    </row>
    <row r="72" spans="1:17" ht="11.25">
      <c r="A72" s="401"/>
      <c r="B72" s="399" t="s">
        <v>317</v>
      </c>
      <c r="C72" s="298">
        <v>0.09649122807017543</v>
      </c>
      <c r="D72" s="160">
        <v>0.19480519480519481</v>
      </c>
      <c r="E72" s="160">
        <v>0.037037037037037035</v>
      </c>
      <c r="F72" s="160">
        <v>0</v>
      </c>
      <c r="G72" s="160">
        <v>0</v>
      </c>
      <c r="H72" s="299">
        <v>0.1044776119402985</v>
      </c>
      <c r="I72" s="387"/>
      <c r="J72" s="387"/>
      <c r="K72" s="387"/>
      <c r="L72" s="387"/>
      <c r="M72" s="387"/>
      <c r="N72" s="387"/>
      <c r="O72" s="387"/>
      <c r="P72" s="387"/>
      <c r="Q72" s="387"/>
    </row>
    <row r="73" spans="1:17" ht="11.25">
      <c r="A73" s="401"/>
      <c r="B73" s="399" t="s">
        <v>318</v>
      </c>
      <c r="C73" s="298">
        <v>0.008771929824561403</v>
      </c>
      <c r="D73" s="160">
        <v>0.012987012987012988</v>
      </c>
      <c r="E73" s="160">
        <v>0.018518518518518517</v>
      </c>
      <c r="F73" s="160">
        <v>0</v>
      </c>
      <c r="G73" s="160">
        <v>0</v>
      </c>
      <c r="H73" s="299">
        <v>0.011194029850746268</v>
      </c>
      <c r="I73" s="387"/>
      <c r="J73" s="387"/>
      <c r="K73" s="387"/>
      <c r="L73" s="387"/>
      <c r="M73" s="387"/>
      <c r="N73" s="387"/>
      <c r="O73" s="387"/>
      <c r="P73" s="387"/>
      <c r="Q73" s="387"/>
    </row>
    <row r="74" spans="1:17" ht="11.25">
      <c r="A74" s="401"/>
      <c r="B74" s="399" t="s">
        <v>319</v>
      </c>
      <c r="C74" s="298">
        <v>0</v>
      </c>
      <c r="D74" s="160">
        <v>0.012987012987012988</v>
      </c>
      <c r="E74" s="160">
        <v>0</v>
      </c>
      <c r="F74" s="160">
        <v>0</v>
      </c>
      <c r="G74" s="160">
        <v>0</v>
      </c>
      <c r="H74" s="299">
        <v>0.0037313432835820895</v>
      </c>
      <c r="I74" s="387"/>
      <c r="J74" s="387"/>
      <c r="K74" s="387"/>
      <c r="L74" s="387"/>
      <c r="M74" s="387"/>
      <c r="N74" s="387"/>
      <c r="O74" s="387"/>
      <c r="P74" s="387"/>
      <c r="Q74" s="387"/>
    </row>
    <row r="75" spans="1:17" ht="11.25">
      <c r="A75" s="394"/>
      <c r="B75" s="402" t="s">
        <v>17</v>
      </c>
      <c r="C75" s="409">
        <v>114</v>
      </c>
      <c r="D75" s="410">
        <v>77</v>
      </c>
      <c r="E75" s="410">
        <v>54</v>
      </c>
      <c r="F75" s="410">
        <v>12</v>
      </c>
      <c r="G75" s="410">
        <v>11</v>
      </c>
      <c r="H75" s="411">
        <v>268</v>
      </c>
      <c r="I75" s="387"/>
      <c r="J75" s="387"/>
      <c r="K75" s="387"/>
      <c r="L75" s="387"/>
      <c r="M75" s="387"/>
      <c r="N75" s="387"/>
      <c r="O75" s="387"/>
      <c r="P75" s="387"/>
      <c r="Q75" s="387"/>
    </row>
    <row r="76" spans="1:17" ht="11.25">
      <c r="A76" s="386" t="s">
        <v>9</v>
      </c>
      <c r="C76" s="418"/>
      <c r="I76" s="387"/>
      <c r="J76" s="387"/>
      <c r="K76" s="387"/>
      <c r="L76" s="387"/>
      <c r="M76" s="387"/>
      <c r="N76" s="387"/>
      <c r="O76" s="387"/>
      <c r="P76" s="387"/>
      <c r="Q76" s="387"/>
    </row>
    <row r="77" spans="1:17" ht="11.25">
      <c r="A77" s="544" t="s">
        <v>179</v>
      </c>
      <c r="B77" s="545"/>
      <c r="I77" s="387"/>
      <c r="J77" s="387"/>
      <c r="K77" s="387"/>
      <c r="L77" s="387"/>
      <c r="M77" s="387"/>
      <c r="N77" s="387"/>
      <c r="O77" s="387"/>
      <c r="P77" s="387"/>
      <c r="Q77" s="387"/>
    </row>
    <row r="78" spans="9:17" ht="11.25">
      <c r="I78" s="387"/>
      <c r="J78" s="387"/>
      <c r="K78" s="387"/>
      <c r="L78" s="387"/>
      <c r="M78" s="387"/>
      <c r="N78" s="387"/>
      <c r="O78" s="387"/>
      <c r="P78" s="387"/>
      <c r="Q78" s="387"/>
    </row>
  </sheetData>
  <mergeCells count="9">
    <mergeCell ref="A77:B77"/>
    <mergeCell ref="A1:C1"/>
    <mergeCell ref="A2:C2"/>
    <mergeCell ref="A3:C3"/>
    <mergeCell ref="A4:C4"/>
    <mergeCell ref="A54:C54"/>
    <mergeCell ref="A55:C55"/>
    <mergeCell ref="A56:C56"/>
    <mergeCell ref="A57:C57"/>
  </mergeCells>
  <printOptions horizontalCentered="1"/>
  <pageMargins left="0.17" right="0.16" top="0.52" bottom="1.04" header="0.5" footer="0.55"/>
  <pageSetup horizontalDpi="300" verticalDpi="300" orientation="portrait" scale="96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56" sqref="A156"/>
    </sheetView>
  </sheetViews>
  <sheetFormatPr defaultColWidth="9.140625" defaultRowHeight="12.75"/>
  <cols>
    <col min="1" max="1" width="4.7109375" style="423" customWidth="1"/>
    <col min="2" max="2" width="28.28125" style="423" customWidth="1"/>
    <col min="3" max="7" width="10.57421875" style="423" customWidth="1"/>
    <col min="8" max="8" width="11.8515625" style="423" customWidth="1"/>
    <col min="9" max="16384" width="8.00390625" style="423" customWidth="1"/>
  </cols>
  <sheetData>
    <row r="1" spans="1:8" ht="12.75">
      <c r="A1" s="419" t="s">
        <v>56</v>
      </c>
      <c r="B1" s="420"/>
      <c r="C1" s="421"/>
      <c r="D1" s="421"/>
      <c r="E1" s="421"/>
      <c r="F1" s="421"/>
      <c r="G1" s="421"/>
      <c r="H1" s="422"/>
    </row>
    <row r="2" spans="1:8" ht="12.75">
      <c r="A2" s="424" t="s">
        <v>57</v>
      </c>
      <c r="B2" s="425"/>
      <c r="C2" s="426"/>
      <c r="D2" s="426"/>
      <c r="E2" s="426"/>
      <c r="F2" s="426"/>
      <c r="G2" s="426"/>
      <c r="H2" s="427"/>
    </row>
    <row r="3" spans="1:8" ht="12.75">
      <c r="A3" s="50" t="s">
        <v>341</v>
      </c>
      <c r="B3" s="95"/>
      <c r="C3" s="426"/>
      <c r="D3" s="426"/>
      <c r="E3" s="426"/>
      <c r="F3" s="426"/>
      <c r="G3" s="426"/>
      <c r="H3" s="427"/>
    </row>
    <row r="4" spans="1:8" ht="12.75">
      <c r="A4" s="428" t="s">
        <v>342</v>
      </c>
      <c r="B4" s="429"/>
      <c r="C4" s="426"/>
      <c r="D4" s="426"/>
      <c r="E4" s="426"/>
      <c r="F4" s="426"/>
      <c r="G4" s="426"/>
      <c r="H4" s="427"/>
    </row>
    <row r="5" spans="1:8" ht="4.5" customHeight="1">
      <c r="A5" s="430"/>
      <c r="B5" s="431"/>
      <c r="C5" s="430"/>
      <c r="D5" s="421"/>
      <c r="E5" s="421"/>
      <c r="F5" s="421"/>
      <c r="G5" s="421"/>
      <c r="H5" s="422"/>
    </row>
    <row r="6" spans="1:19" ht="17.25" customHeight="1">
      <c r="A6" s="432" t="s">
        <v>0</v>
      </c>
      <c r="B6" s="433"/>
      <c r="C6" s="346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11"/>
      <c r="J6" s="323"/>
      <c r="K6" s="88"/>
      <c r="L6" s="88"/>
      <c r="M6" s="88"/>
      <c r="N6" s="88"/>
      <c r="O6" s="88"/>
      <c r="P6" s="426"/>
      <c r="Q6" s="426"/>
      <c r="R6" s="426"/>
      <c r="S6" s="426"/>
    </row>
    <row r="7" spans="1:19" ht="11.25">
      <c r="A7" s="434"/>
      <c r="B7" s="435" t="s">
        <v>8</v>
      </c>
      <c r="C7" s="436">
        <v>114</v>
      </c>
      <c r="D7" s="437">
        <v>77</v>
      </c>
      <c r="E7" s="437">
        <v>54</v>
      </c>
      <c r="F7" s="437">
        <v>13</v>
      </c>
      <c r="G7" s="437">
        <v>11</v>
      </c>
      <c r="H7" s="438">
        <v>269</v>
      </c>
      <c r="I7" s="426"/>
      <c r="J7" s="43"/>
      <c r="K7" s="43"/>
      <c r="L7" s="43"/>
      <c r="M7" s="43"/>
      <c r="N7" s="43"/>
      <c r="O7" s="43"/>
      <c r="P7" s="439"/>
      <c r="Q7" s="426"/>
      <c r="R7" s="426"/>
      <c r="S7" s="426"/>
    </row>
    <row r="8" spans="1:19" ht="11.25">
      <c r="A8" s="440" t="s">
        <v>343</v>
      </c>
      <c r="B8" s="441" t="s">
        <v>344</v>
      </c>
      <c r="C8" s="430"/>
      <c r="D8" s="421"/>
      <c r="E8" s="421"/>
      <c r="F8" s="421"/>
      <c r="G8" s="421"/>
      <c r="H8" s="422"/>
      <c r="I8" s="426"/>
      <c r="J8" s="426"/>
      <c r="K8" s="426"/>
      <c r="L8" s="426"/>
      <c r="M8" s="426"/>
      <c r="N8" s="426"/>
      <c r="O8" s="426"/>
      <c r="P8" s="439"/>
      <c r="Q8" s="426"/>
      <c r="R8" s="426"/>
      <c r="S8" s="426"/>
    </row>
    <row r="9" spans="1:19" ht="11.25">
      <c r="A9" s="442"/>
      <c r="B9" s="441" t="s">
        <v>345</v>
      </c>
      <c r="C9" s="442"/>
      <c r="D9" s="426"/>
      <c r="E9" s="426"/>
      <c r="F9" s="426"/>
      <c r="G9" s="426"/>
      <c r="H9" s="427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</row>
    <row r="10" spans="1:19" ht="11.25">
      <c r="A10" s="442"/>
      <c r="B10" s="441" t="s">
        <v>346</v>
      </c>
      <c r="C10" s="160">
        <v>0.2543859649122807</v>
      </c>
      <c r="D10" s="160">
        <v>0.2077922077922078</v>
      </c>
      <c r="E10" s="160">
        <v>0.3333333333333333</v>
      </c>
      <c r="F10" s="160">
        <v>0.25</v>
      </c>
      <c r="G10" s="160">
        <v>0.45454545454545453</v>
      </c>
      <c r="H10" s="299">
        <v>0.26492537313432835</v>
      </c>
      <c r="I10" s="426"/>
      <c r="J10" s="426"/>
      <c r="K10" s="426"/>
      <c r="L10" s="426"/>
      <c r="M10" s="426"/>
      <c r="N10" s="426"/>
      <c r="O10" s="426"/>
      <c r="P10" s="439"/>
      <c r="Q10" s="426"/>
      <c r="R10" s="426"/>
      <c r="S10" s="426"/>
    </row>
    <row r="11" spans="1:19" ht="11.25">
      <c r="A11" s="442"/>
      <c r="B11" s="441" t="s">
        <v>347</v>
      </c>
      <c r="C11" s="160">
        <v>0.4649122807017544</v>
      </c>
      <c r="D11" s="160">
        <v>0.6623376623376623</v>
      </c>
      <c r="E11" s="160">
        <v>0.4074074074074074</v>
      </c>
      <c r="F11" s="160">
        <v>0.6666666666666666</v>
      </c>
      <c r="G11" s="160">
        <v>0.45454545454545453</v>
      </c>
      <c r="H11" s="299">
        <v>0.5186567164179104</v>
      </c>
      <c r="I11" s="426"/>
      <c r="J11" s="426"/>
      <c r="K11" s="426"/>
      <c r="L11" s="426"/>
      <c r="M11" s="426"/>
      <c r="N11" s="426"/>
      <c r="O11" s="426"/>
      <c r="P11" s="439"/>
      <c r="Q11" s="426"/>
      <c r="R11" s="426"/>
      <c r="S11" s="426"/>
    </row>
    <row r="12" spans="1:19" ht="11.25">
      <c r="A12" s="442"/>
      <c r="B12" s="441" t="s">
        <v>348</v>
      </c>
      <c r="C12" s="160">
        <v>0.21052631578947367</v>
      </c>
      <c r="D12" s="160">
        <v>0.11688311688311688</v>
      </c>
      <c r="E12" s="160">
        <v>0.25925925925925924</v>
      </c>
      <c r="F12" s="160">
        <v>0.08333333333333333</v>
      </c>
      <c r="G12" s="160">
        <v>0.09090909090909091</v>
      </c>
      <c r="H12" s="299">
        <v>0.1828358208955224</v>
      </c>
      <c r="I12" s="426"/>
      <c r="J12" s="426"/>
      <c r="K12" s="426"/>
      <c r="L12" s="426"/>
      <c r="M12" s="426"/>
      <c r="N12" s="426"/>
      <c r="O12" s="426"/>
      <c r="P12" s="439"/>
      <c r="Q12" s="426"/>
      <c r="R12" s="426"/>
      <c r="S12" s="426"/>
    </row>
    <row r="13" spans="1:19" ht="11.25">
      <c r="A13" s="442"/>
      <c r="B13" s="441" t="s">
        <v>349</v>
      </c>
      <c r="C13" s="160">
        <v>0.07017543859649122</v>
      </c>
      <c r="D13" s="160">
        <v>0.012987012987012988</v>
      </c>
      <c r="E13" s="160">
        <v>0</v>
      </c>
      <c r="F13" s="160">
        <v>0</v>
      </c>
      <c r="G13" s="160">
        <v>0</v>
      </c>
      <c r="H13" s="299">
        <v>0.033582089552238806</v>
      </c>
      <c r="I13" s="426"/>
      <c r="J13" s="426"/>
      <c r="K13" s="426"/>
      <c r="L13" s="426"/>
      <c r="M13" s="426"/>
      <c r="N13" s="426"/>
      <c r="O13" s="426"/>
      <c r="P13" s="439"/>
      <c r="Q13" s="426"/>
      <c r="R13" s="426"/>
      <c r="S13" s="426"/>
    </row>
    <row r="14" spans="1:19" ht="11.25">
      <c r="A14" s="443"/>
      <c r="B14" s="444" t="s">
        <v>17</v>
      </c>
      <c r="C14" s="445">
        <v>114</v>
      </c>
      <c r="D14" s="445">
        <v>77</v>
      </c>
      <c r="E14" s="445">
        <v>54</v>
      </c>
      <c r="F14" s="445">
        <v>12</v>
      </c>
      <c r="G14" s="445">
        <v>11</v>
      </c>
      <c r="H14" s="446">
        <v>268</v>
      </c>
      <c r="I14" s="426"/>
      <c r="J14" s="426"/>
      <c r="K14" s="426"/>
      <c r="L14" s="426"/>
      <c r="M14" s="426"/>
      <c r="N14" s="426"/>
      <c r="O14" s="426"/>
      <c r="P14" s="439"/>
      <c r="Q14" s="426"/>
      <c r="R14" s="426"/>
      <c r="S14" s="426"/>
    </row>
    <row r="15" spans="1:19" ht="11.25">
      <c r="A15" s="440" t="s">
        <v>350</v>
      </c>
      <c r="B15" s="441" t="s">
        <v>351</v>
      </c>
      <c r="C15" s="447"/>
      <c r="D15" s="447"/>
      <c r="E15" s="447"/>
      <c r="F15" s="447"/>
      <c r="G15" s="447"/>
      <c r="H15" s="448"/>
      <c r="I15" s="426"/>
      <c r="J15" s="426"/>
      <c r="K15" s="426"/>
      <c r="L15" s="426"/>
      <c r="M15" s="426"/>
      <c r="N15" s="426"/>
      <c r="O15" s="426"/>
      <c r="P15" s="439"/>
      <c r="Q15" s="426"/>
      <c r="R15" s="426"/>
      <c r="S15" s="426"/>
    </row>
    <row r="16" spans="1:19" ht="11.25">
      <c r="A16" s="442"/>
      <c r="B16" s="441" t="s">
        <v>352</v>
      </c>
      <c r="C16" s="426"/>
      <c r="D16" s="426"/>
      <c r="E16" s="426"/>
      <c r="F16" s="426"/>
      <c r="G16" s="426"/>
      <c r="H16" s="427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</row>
    <row r="17" spans="1:19" ht="11.25">
      <c r="A17" s="442"/>
      <c r="B17" s="441" t="s">
        <v>346</v>
      </c>
      <c r="C17" s="160">
        <v>0.21052631578947367</v>
      </c>
      <c r="D17" s="160">
        <v>0.23376623376623376</v>
      </c>
      <c r="E17" s="160">
        <v>0.2777777777777778</v>
      </c>
      <c r="F17" s="160">
        <v>0.08333333333333333</v>
      </c>
      <c r="G17" s="160">
        <v>0.3</v>
      </c>
      <c r="H17" s="299">
        <v>0.22846441947565543</v>
      </c>
      <c r="I17" s="426"/>
      <c r="J17" s="426"/>
      <c r="K17" s="426"/>
      <c r="L17" s="426"/>
      <c r="M17" s="426"/>
      <c r="N17" s="426"/>
      <c r="O17" s="426"/>
      <c r="P17" s="439"/>
      <c r="Q17" s="426"/>
      <c r="R17" s="426"/>
      <c r="S17" s="426"/>
    </row>
    <row r="18" spans="1:19" ht="11.25">
      <c r="A18" s="442"/>
      <c r="B18" s="441" t="s">
        <v>347</v>
      </c>
      <c r="C18" s="160">
        <v>0.41228070175438597</v>
      </c>
      <c r="D18" s="160">
        <v>0.5194805194805194</v>
      </c>
      <c r="E18" s="160">
        <v>0.42592592592592593</v>
      </c>
      <c r="F18" s="160">
        <v>0.6666666666666666</v>
      </c>
      <c r="G18" s="160">
        <v>0.6</v>
      </c>
      <c r="H18" s="299">
        <v>0.46441947565543074</v>
      </c>
      <c r="I18" s="426"/>
      <c r="J18" s="426"/>
      <c r="K18" s="426"/>
      <c r="L18" s="426"/>
      <c r="M18" s="426"/>
      <c r="N18" s="426"/>
      <c r="O18" s="426"/>
      <c r="P18" s="439"/>
      <c r="Q18" s="426"/>
      <c r="R18" s="426"/>
      <c r="S18" s="426"/>
    </row>
    <row r="19" spans="1:19" ht="11.25">
      <c r="A19" s="442"/>
      <c r="B19" s="441" t="s">
        <v>348</v>
      </c>
      <c r="C19" s="160">
        <v>0.3157894736842105</v>
      </c>
      <c r="D19" s="160">
        <v>0.18181818181818182</v>
      </c>
      <c r="E19" s="160">
        <v>0.24074074074074073</v>
      </c>
      <c r="F19" s="160">
        <v>0.25</v>
      </c>
      <c r="G19" s="160">
        <v>0.1</v>
      </c>
      <c r="H19" s="299">
        <v>0.250936329588015</v>
      </c>
      <c r="I19" s="426"/>
      <c r="J19" s="426"/>
      <c r="K19" s="426"/>
      <c r="L19" s="426"/>
      <c r="M19" s="426"/>
      <c r="N19" s="426"/>
      <c r="O19" s="426"/>
      <c r="P19" s="439"/>
      <c r="Q19" s="426"/>
      <c r="R19" s="426"/>
      <c r="S19" s="426"/>
    </row>
    <row r="20" spans="1:19" ht="11.25">
      <c r="A20" s="442"/>
      <c r="B20" s="441" t="s">
        <v>349</v>
      </c>
      <c r="C20" s="160">
        <v>0.06140350877192982</v>
      </c>
      <c r="D20" s="160">
        <v>0.06493506493506493</v>
      </c>
      <c r="E20" s="160">
        <v>0.05555555555555555</v>
      </c>
      <c r="F20" s="160">
        <v>0</v>
      </c>
      <c r="G20" s="160">
        <v>0</v>
      </c>
      <c r="H20" s="299">
        <v>0.056179775280898875</v>
      </c>
      <c r="I20" s="426"/>
      <c r="J20" s="426"/>
      <c r="K20" s="426"/>
      <c r="L20" s="426"/>
      <c r="M20" s="426"/>
      <c r="N20" s="426"/>
      <c r="O20" s="426"/>
      <c r="P20" s="439"/>
      <c r="Q20" s="426"/>
      <c r="R20" s="426"/>
      <c r="S20" s="426"/>
    </row>
    <row r="21" spans="1:19" ht="11.25">
      <c r="A21" s="443"/>
      <c r="B21" s="444" t="s">
        <v>17</v>
      </c>
      <c r="C21" s="445">
        <v>114</v>
      </c>
      <c r="D21" s="445">
        <v>77</v>
      </c>
      <c r="E21" s="445">
        <v>54</v>
      </c>
      <c r="F21" s="445">
        <v>12</v>
      </c>
      <c r="G21" s="445">
        <v>10</v>
      </c>
      <c r="H21" s="446">
        <v>267</v>
      </c>
      <c r="I21" s="426"/>
      <c r="J21" s="426"/>
      <c r="K21" s="426"/>
      <c r="L21" s="426"/>
      <c r="M21" s="426"/>
      <c r="N21" s="426"/>
      <c r="O21" s="426"/>
      <c r="P21" s="439"/>
      <c r="Q21" s="426"/>
      <c r="R21" s="426"/>
      <c r="S21" s="426"/>
    </row>
    <row r="22" spans="1:19" ht="11.25">
      <c r="A22" s="440" t="s">
        <v>353</v>
      </c>
      <c r="B22" s="441" t="s">
        <v>351</v>
      </c>
      <c r="C22" s="447"/>
      <c r="D22" s="447"/>
      <c r="E22" s="447"/>
      <c r="F22" s="447"/>
      <c r="G22" s="447"/>
      <c r="H22" s="448"/>
      <c r="I22" s="426"/>
      <c r="J22" s="426"/>
      <c r="K22" s="426"/>
      <c r="L22" s="426"/>
      <c r="M22" s="426"/>
      <c r="N22" s="426"/>
      <c r="O22" s="426"/>
      <c r="P22" s="439"/>
      <c r="Q22" s="426"/>
      <c r="R22" s="426"/>
      <c r="S22" s="426"/>
    </row>
    <row r="23" spans="1:19" ht="11.25">
      <c r="A23" s="442"/>
      <c r="B23" s="441" t="s">
        <v>354</v>
      </c>
      <c r="C23" s="426"/>
      <c r="D23" s="426"/>
      <c r="E23" s="426"/>
      <c r="F23" s="426"/>
      <c r="G23" s="426"/>
      <c r="H23" s="427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</row>
    <row r="24" spans="1:19" ht="11.25">
      <c r="A24" s="442"/>
      <c r="B24" s="441" t="s">
        <v>346</v>
      </c>
      <c r="C24" s="160">
        <v>0.22807017543859648</v>
      </c>
      <c r="D24" s="160">
        <v>0.16883116883116883</v>
      </c>
      <c r="E24" s="160">
        <v>0.42592592592592593</v>
      </c>
      <c r="F24" s="160">
        <v>0.25</v>
      </c>
      <c r="G24" s="160">
        <v>0.2727272727272727</v>
      </c>
      <c r="H24" s="299">
        <v>0.2537313432835821</v>
      </c>
      <c r="I24" s="426"/>
      <c r="J24" s="426"/>
      <c r="K24" s="426"/>
      <c r="L24" s="426"/>
      <c r="M24" s="426"/>
      <c r="N24" s="426"/>
      <c r="O24" s="426"/>
      <c r="P24" s="439"/>
      <c r="Q24" s="426"/>
      <c r="R24" s="426"/>
      <c r="S24" s="426"/>
    </row>
    <row r="25" spans="1:19" ht="11.25">
      <c r="A25" s="442"/>
      <c r="B25" s="441" t="s">
        <v>347</v>
      </c>
      <c r="C25" s="160">
        <v>0.5263157894736842</v>
      </c>
      <c r="D25" s="160">
        <v>0.6233766233766234</v>
      </c>
      <c r="E25" s="160">
        <v>0.3333333333333333</v>
      </c>
      <c r="F25" s="160">
        <v>0.6666666666666666</v>
      </c>
      <c r="G25" s="160">
        <v>0.6363636363636364</v>
      </c>
      <c r="H25" s="299">
        <v>0.5261194029850746</v>
      </c>
      <c r="I25" s="426"/>
      <c r="J25" s="426"/>
      <c r="K25" s="426"/>
      <c r="L25" s="426"/>
      <c r="M25" s="426"/>
      <c r="N25" s="426"/>
      <c r="O25" s="426"/>
      <c r="P25" s="439"/>
      <c r="Q25" s="426"/>
      <c r="R25" s="426"/>
      <c r="S25" s="426"/>
    </row>
    <row r="26" spans="1:19" ht="11.25">
      <c r="A26" s="442"/>
      <c r="B26" s="441" t="s">
        <v>348</v>
      </c>
      <c r="C26" s="160">
        <v>0.20175438596491227</v>
      </c>
      <c r="D26" s="160">
        <v>0.18181818181818182</v>
      </c>
      <c r="E26" s="160">
        <v>0.2037037037037037</v>
      </c>
      <c r="F26" s="160">
        <v>0</v>
      </c>
      <c r="G26" s="160">
        <v>0.09090909090909091</v>
      </c>
      <c r="H26" s="299">
        <v>0.1828358208955224</v>
      </c>
      <c r="I26" s="426"/>
      <c r="J26" s="426"/>
      <c r="K26" s="426"/>
      <c r="L26" s="426"/>
      <c r="M26" s="426"/>
      <c r="N26" s="426"/>
      <c r="O26" s="426"/>
      <c r="P26" s="439"/>
      <c r="Q26" s="426"/>
      <c r="R26" s="426"/>
      <c r="S26" s="426"/>
    </row>
    <row r="27" spans="1:19" ht="11.25">
      <c r="A27" s="442"/>
      <c r="B27" s="441" t="s">
        <v>349</v>
      </c>
      <c r="C27" s="160">
        <v>0.043859649122807015</v>
      </c>
      <c r="D27" s="160">
        <v>0.025974025974025976</v>
      </c>
      <c r="E27" s="160">
        <v>0.037037037037037035</v>
      </c>
      <c r="F27" s="160">
        <v>0.08333333333333333</v>
      </c>
      <c r="G27" s="160">
        <v>0</v>
      </c>
      <c r="H27" s="299">
        <v>0.03731343283582089</v>
      </c>
      <c r="I27" s="426"/>
      <c r="J27" s="426"/>
      <c r="K27" s="426"/>
      <c r="L27" s="426"/>
      <c r="M27" s="426"/>
      <c r="N27" s="426"/>
      <c r="O27" s="426"/>
      <c r="P27" s="439"/>
      <c r="Q27" s="426"/>
      <c r="R27" s="426"/>
      <c r="S27" s="426"/>
    </row>
    <row r="28" spans="1:19" ht="11.25">
      <c r="A28" s="443"/>
      <c r="B28" s="444" t="s">
        <v>17</v>
      </c>
      <c r="C28" s="445">
        <v>114</v>
      </c>
      <c r="D28" s="445">
        <v>77</v>
      </c>
      <c r="E28" s="445">
        <v>54</v>
      </c>
      <c r="F28" s="445">
        <v>12</v>
      </c>
      <c r="G28" s="445">
        <v>11</v>
      </c>
      <c r="H28" s="446">
        <v>268</v>
      </c>
      <c r="I28" s="426"/>
      <c r="J28" s="426"/>
      <c r="K28" s="426"/>
      <c r="L28" s="426"/>
      <c r="M28" s="426"/>
      <c r="N28" s="426"/>
      <c r="O28" s="426"/>
      <c r="P28" s="439"/>
      <c r="Q28" s="426"/>
      <c r="R28" s="426"/>
      <c r="S28" s="426"/>
    </row>
    <row r="29" spans="1:19" ht="11.25">
      <c r="A29" s="449">
        <v>24</v>
      </c>
      <c r="B29" s="439" t="s">
        <v>355</v>
      </c>
      <c r="C29" s="450"/>
      <c r="D29" s="451"/>
      <c r="E29" s="451"/>
      <c r="F29" s="451"/>
      <c r="G29" s="451"/>
      <c r="H29" s="452"/>
      <c r="I29" s="426"/>
      <c r="J29" s="426"/>
      <c r="K29" s="426"/>
      <c r="L29" s="426"/>
      <c r="M29" s="426"/>
      <c r="N29" s="426"/>
      <c r="O29" s="426"/>
      <c r="P29" s="439"/>
      <c r="Q29" s="426"/>
      <c r="R29" s="426"/>
      <c r="S29" s="426"/>
    </row>
    <row r="30" spans="1:19" ht="11.25">
      <c r="A30" s="442"/>
      <c r="B30" s="439" t="s">
        <v>346</v>
      </c>
      <c r="C30" s="298">
        <v>0.5350877192982456</v>
      </c>
      <c r="D30" s="160">
        <v>0.3246753246753247</v>
      </c>
      <c r="E30" s="160">
        <v>0.5</v>
      </c>
      <c r="F30" s="160">
        <v>0.25</v>
      </c>
      <c r="G30" s="160">
        <v>0.6363636363636364</v>
      </c>
      <c r="H30" s="299">
        <v>0.458955223880597</v>
      </c>
      <c r="I30" s="426"/>
      <c r="J30" s="426"/>
      <c r="K30" s="426"/>
      <c r="L30" s="426"/>
      <c r="M30" s="426"/>
      <c r="N30" s="426"/>
      <c r="O30" s="426"/>
      <c r="P30" s="439"/>
      <c r="Q30" s="426"/>
      <c r="R30" s="426"/>
      <c r="S30" s="426"/>
    </row>
    <row r="31" spans="1:19" ht="11.25">
      <c r="A31" s="442"/>
      <c r="B31" s="439" t="s">
        <v>347</v>
      </c>
      <c r="C31" s="298">
        <v>0.40350877192982454</v>
      </c>
      <c r="D31" s="160">
        <v>0.5454545454545454</v>
      </c>
      <c r="E31" s="160">
        <v>0.4444444444444444</v>
      </c>
      <c r="F31" s="160">
        <v>0.75</v>
      </c>
      <c r="G31" s="160">
        <v>0.2727272727272727</v>
      </c>
      <c r="H31" s="299">
        <v>0.4626865671641791</v>
      </c>
      <c r="I31" s="426"/>
      <c r="J31" s="426"/>
      <c r="K31" s="426"/>
      <c r="L31" s="426"/>
      <c r="M31" s="426"/>
      <c r="N31" s="426"/>
      <c r="O31" s="426"/>
      <c r="P31" s="439"/>
      <c r="Q31" s="426"/>
      <c r="R31" s="426"/>
      <c r="S31" s="426"/>
    </row>
    <row r="32" spans="1:19" ht="11.25">
      <c r="A32" s="442"/>
      <c r="B32" s="439" t="s">
        <v>348</v>
      </c>
      <c r="C32" s="298">
        <v>0.06140350877192982</v>
      </c>
      <c r="D32" s="160">
        <v>0.1038961038961039</v>
      </c>
      <c r="E32" s="160">
        <v>0.05555555555555555</v>
      </c>
      <c r="F32" s="160">
        <v>0</v>
      </c>
      <c r="G32" s="160">
        <v>0.09090909090909091</v>
      </c>
      <c r="H32" s="299">
        <v>0.0708955223880597</v>
      </c>
      <c r="I32" s="426"/>
      <c r="J32" s="426"/>
      <c r="K32" s="426"/>
      <c r="L32" s="426"/>
      <c r="M32" s="426"/>
      <c r="N32" s="426"/>
      <c r="O32" s="426"/>
      <c r="P32" s="439"/>
      <c r="Q32" s="426"/>
      <c r="R32" s="426"/>
      <c r="S32" s="426"/>
    </row>
    <row r="33" spans="1:19" ht="11.25">
      <c r="A33" s="442"/>
      <c r="B33" s="439" t="s">
        <v>349</v>
      </c>
      <c r="C33" s="298">
        <v>0</v>
      </c>
      <c r="D33" s="160">
        <v>0.025974025974025976</v>
      </c>
      <c r="E33" s="160">
        <v>0</v>
      </c>
      <c r="F33" s="160">
        <v>0</v>
      </c>
      <c r="G33" s="160">
        <v>0</v>
      </c>
      <c r="H33" s="299">
        <v>0.007462686567164179</v>
      </c>
      <c r="I33" s="426"/>
      <c r="J33" s="426"/>
      <c r="K33" s="426"/>
      <c r="L33" s="426"/>
      <c r="M33" s="426"/>
      <c r="N33" s="426"/>
      <c r="O33" s="426"/>
      <c r="P33" s="439"/>
      <c r="Q33" s="426"/>
      <c r="R33" s="426"/>
      <c r="S33" s="426"/>
    </row>
    <row r="34" spans="1:19" ht="11.25">
      <c r="A34" s="443"/>
      <c r="B34" s="453" t="s">
        <v>17</v>
      </c>
      <c r="C34" s="454">
        <v>114</v>
      </c>
      <c r="D34" s="445">
        <v>77</v>
      </c>
      <c r="E34" s="445">
        <v>54</v>
      </c>
      <c r="F34" s="445">
        <v>12</v>
      </c>
      <c r="G34" s="445">
        <v>11</v>
      </c>
      <c r="H34" s="446">
        <v>268</v>
      </c>
      <c r="I34" s="426"/>
      <c r="J34" s="426"/>
      <c r="K34" s="426"/>
      <c r="L34" s="426"/>
      <c r="M34" s="426"/>
      <c r="N34" s="426"/>
      <c r="O34" s="426"/>
      <c r="P34" s="439"/>
      <c r="Q34" s="426"/>
      <c r="R34" s="426"/>
      <c r="S34" s="426"/>
    </row>
    <row r="35" spans="1:19" ht="11.25">
      <c r="A35" s="449">
        <v>25</v>
      </c>
      <c r="B35" s="441" t="s">
        <v>356</v>
      </c>
      <c r="C35" s="447"/>
      <c r="D35" s="447"/>
      <c r="E35" s="447"/>
      <c r="F35" s="447"/>
      <c r="G35" s="447"/>
      <c r="H35" s="448"/>
      <c r="I35" s="426"/>
      <c r="J35" s="426"/>
      <c r="K35" s="426"/>
      <c r="L35" s="426"/>
      <c r="M35" s="426"/>
      <c r="N35" s="426"/>
      <c r="O35" s="426"/>
      <c r="P35" s="439"/>
      <c r="Q35" s="426"/>
      <c r="R35" s="426"/>
      <c r="S35" s="426"/>
    </row>
    <row r="36" spans="1:19" ht="11.25">
      <c r="A36" s="442"/>
      <c r="B36" s="441" t="s">
        <v>357</v>
      </c>
      <c r="C36" s="160">
        <v>0.017699115044247787</v>
      </c>
      <c r="D36" s="160">
        <v>0.012987012987012988</v>
      </c>
      <c r="E36" s="160">
        <v>0.018518518518518517</v>
      </c>
      <c r="F36" s="160">
        <v>0</v>
      </c>
      <c r="G36" s="160">
        <v>0.18181818181818182</v>
      </c>
      <c r="H36" s="299">
        <v>0.02247191011235955</v>
      </c>
      <c r="I36" s="426"/>
      <c r="J36" s="426"/>
      <c r="K36" s="426"/>
      <c r="L36" s="426"/>
      <c r="M36" s="426"/>
      <c r="N36" s="426"/>
      <c r="O36" s="426"/>
      <c r="P36" s="439"/>
      <c r="Q36" s="426"/>
      <c r="R36" s="426"/>
      <c r="S36" s="426"/>
    </row>
    <row r="37" spans="1:19" ht="11.25">
      <c r="A37" s="442"/>
      <c r="B37" s="441" t="s">
        <v>358</v>
      </c>
      <c r="C37" s="160">
        <v>0.911504424778761</v>
      </c>
      <c r="D37" s="160">
        <v>0.9090909090909091</v>
      </c>
      <c r="E37" s="160">
        <v>0.9259259259259259</v>
      </c>
      <c r="F37" s="160">
        <v>0.9166666666666666</v>
      </c>
      <c r="G37" s="160">
        <v>0.8181818181818182</v>
      </c>
      <c r="H37" s="299">
        <v>0.9101123595505618</v>
      </c>
      <c r="I37" s="426"/>
      <c r="J37" s="426"/>
      <c r="K37" s="426"/>
      <c r="L37" s="426"/>
      <c r="M37" s="426"/>
      <c r="N37" s="426"/>
      <c r="O37" s="426"/>
      <c r="P37" s="439"/>
      <c r="Q37" s="426"/>
      <c r="R37" s="426"/>
      <c r="S37" s="426"/>
    </row>
    <row r="38" spans="1:19" ht="11.25">
      <c r="A38" s="442"/>
      <c r="B38" s="441" t="s">
        <v>359</v>
      </c>
      <c r="C38" s="160">
        <v>0.07079646017699115</v>
      </c>
      <c r="D38" s="160">
        <v>0.07792207792207792</v>
      </c>
      <c r="E38" s="160">
        <v>0.05555555555555555</v>
      </c>
      <c r="F38" s="160">
        <v>0.08333333333333333</v>
      </c>
      <c r="G38" s="160">
        <v>0</v>
      </c>
      <c r="H38" s="299">
        <v>0.06741573033707865</v>
      </c>
      <c r="I38" s="426"/>
      <c r="J38" s="426"/>
      <c r="K38" s="426"/>
      <c r="L38" s="426"/>
      <c r="M38" s="426"/>
      <c r="N38" s="426"/>
      <c r="O38" s="426"/>
      <c r="P38" s="439"/>
      <c r="Q38" s="426"/>
      <c r="R38" s="426"/>
      <c r="S38" s="426"/>
    </row>
    <row r="39" spans="1:19" ht="11.25">
      <c r="A39" s="443"/>
      <c r="B39" s="444" t="s">
        <v>17</v>
      </c>
      <c r="C39" s="445">
        <v>113</v>
      </c>
      <c r="D39" s="445">
        <v>77</v>
      </c>
      <c r="E39" s="445">
        <v>54</v>
      </c>
      <c r="F39" s="445">
        <v>12</v>
      </c>
      <c r="G39" s="445">
        <v>11</v>
      </c>
      <c r="H39" s="446">
        <v>267</v>
      </c>
      <c r="I39" s="426"/>
      <c r="J39" s="426"/>
      <c r="K39" s="426"/>
      <c r="L39" s="426"/>
      <c r="M39" s="426"/>
      <c r="N39" s="426"/>
      <c r="O39" s="426"/>
      <c r="P39" s="439"/>
      <c r="Q39" s="426"/>
      <c r="R39" s="426"/>
      <c r="S39" s="426"/>
    </row>
    <row r="40" spans="1:19" ht="11.25">
      <c r="A40" s="426" t="s">
        <v>9</v>
      </c>
      <c r="B40" s="455"/>
      <c r="C40" s="456"/>
      <c r="D40" s="456"/>
      <c r="E40" s="456"/>
      <c r="F40" s="456"/>
      <c r="G40" s="456"/>
      <c r="H40" s="456"/>
      <c r="I40" s="426"/>
      <c r="J40" s="426"/>
      <c r="K40" s="426"/>
      <c r="L40" s="426"/>
      <c r="M40" s="426"/>
      <c r="N40" s="426"/>
      <c r="O40" s="426"/>
      <c r="P40" s="439"/>
      <c r="Q40" s="426"/>
      <c r="R40" s="426"/>
      <c r="S40" s="426"/>
    </row>
    <row r="41" spans="1:19" ht="21.75" customHeight="1">
      <c r="A41" s="553" t="s">
        <v>179</v>
      </c>
      <c r="B41" s="554"/>
      <c r="C41" s="447"/>
      <c r="D41" s="447"/>
      <c r="E41" s="447"/>
      <c r="F41" s="447"/>
      <c r="G41" s="447"/>
      <c r="H41" s="447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</row>
    <row r="42" spans="9:19" ht="11.25"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</row>
    <row r="43" spans="9:19" ht="11.25"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</row>
    <row r="44" spans="9:19" ht="11.25"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</row>
    <row r="45" spans="9:19" ht="11.25"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</row>
    <row r="46" spans="9:19" ht="11.25"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40">
      <selection activeCell="A156" sqref="A156"/>
    </sheetView>
  </sheetViews>
  <sheetFormatPr defaultColWidth="9.140625" defaultRowHeight="12.75"/>
  <cols>
    <col min="1" max="1" width="4.00390625" style="457" customWidth="1"/>
    <col min="2" max="2" width="40.8515625" style="457" customWidth="1"/>
    <col min="3" max="8" width="8.8515625" style="457" customWidth="1"/>
    <col min="9" max="9" width="3.421875" style="457" customWidth="1"/>
    <col min="10" max="15" width="6.140625" style="457" customWidth="1"/>
    <col min="16" max="16" width="6.140625" style="505" customWidth="1"/>
    <col min="17" max="16384" width="9.140625" style="457" customWidth="1"/>
  </cols>
  <sheetData>
    <row r="1" spans="1:16" ht="12.75">
      <c r="A1" s="46" t="s">
        <v>56</v>
      </c>
      <c r="B1" s="13"/>
      <c r="C1" s="13"/>
      <c r="D1" s="13"/>
      <c r="E1" s="13"/>
      <c r="F1" s="13"/>
      <c r="G1" s="13"/>
      <c r="H1" s="21"/>
      <c r="I1" s="47"/>
      <c r="J1" s="13"/>
      <c r="K1" s="13"/>
      <c r="L1" s="13"/>
      <c r="M1" s="13"/>
      <c r="N1" s="13"/>
      <c r="O1" s="13"/>
      <c r="P1" s="48"/>
    </row>
    <row r="2" spans="1:17" ht="12.75">
      <c r="A2" s="458" t="s">
        <v>57</v>
      </c>
      <c r="B2" s="459"/>
      <c r="C2" s="11"/>
      <c r="D2" s="11"/>
      <c r="E2" s="11"/>
      <c r="F2" s="11"/>
      <c r="G2" s="11"/>
      <c r="H2" s="24"/>
      <c r="I2" s="47"/>
      <c r="J2" s="51"/>
      <c r="K2" s="51"/>
      <c r="L2" s="51"/>
      <c r="M2" s="51"/>
      <c r="N2" s="11"/>
      <c r="O2" s="11"/>
      <c r="P2" s="52"/>
      <c r="Q2" s="460"/>
    </row>
    <row r="3" spans="1:17" ht="12.75">
      <c r="A3" s="50" t="s">
        <v>360</v>
      </c>
      <c r="B3" s="459"/>
      <c r="C3" s="11"/>
      <c r="D3" s="11"/>
      <c r="E3" s="11"/>
      <c r="F3" s="11"/>
      <c r="G3" s="11"/>
      <c r="H3" s="24"/>
      <c r="I3" s="47"/>
      <c r="J3" s="11"/>
      <c r="K3" s="11"/>
      <c r="L3" s="11"/>
      <c r="M3" s="11"/>
      <c r="N3" s="11"/>
      <c r="O3" s="11"/>
      <c r="P3" s="52"/>
      <c r="Q3" s="460"/>
    </row>
    <row r="4" spans="1:17" ht="12.75">
      <c r="A4" s="461" t="s">
        <v>361</v>
      </c>
      <c r="B4" s="462"/>
      <c r="C4" s="7"/>
      <c r="D4" s="7"/>
      <c r="E4" s="7"/>
      <c r="F4" s="7"/>
      <c r="G4" s="7"/>
      <c r="H4" s="25"/>
      <c r="I4" s="47"/>
      <c r="J4" s="11"/>
      <c r="K4" s="11"/>
      <c r="L4" s="11"/>
      <c r="M4" s="11"/>
      <c r="N4" s="11"/>
      <c r="O4" s="11"/>
      <c r="P4" s="463"/>
      <c r="Q4" s="460"/>
    </row>
    <row r="5" spans="1:17" ht="4.5" customHeight="1">
      <c r="A5" s="464"/>
      <c r="B5" s="21"/>
      <c r="C5" s="12"/>
      <c r="D5" s="13"/>
      <c r="E5" s="13"/>
      <c r="F5" s="13"/>
      <c r="G5" s="13"/>
      <c r="H5" s="21"/>
      <c r="I5" s="47"/>
      <c r="J5" s="11"/>
      <c r="K5" s="11"/>
      <c r="L5" s="11"/>
      <c r="M5" s="11"/>
      <c r="N5" s="11"/>
      <c r="O5" s="11"/>
      <c r="P5" s="93"/>
      <c r="Q5" s="460"/>
    </row>
    <row r="6" spans="1:17" ht="14.25" customHeight="1">
      <c r="A6" s="1" t="s">
        <v>0</v>
      </c>
      <c r="B6" s="2"/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47"/>
      <c r="J6" s="88"/>
      <c r="K6" s="88"/>
      <c r="L6" s="88"/>
      <c r="M6" s="88"/>
      <c r="N6" s="88"/>
      <c r="O6" s="88"/>
      <c r="P6" s="94"/>
      <c r="Q6" s="460"/>
    </row>
    <row r="7" spans="1:17" ht="12.75">
      <c r="A7" s="465"/>
      <c r="B7" s="466" t="s">
        <v>8</v>
      </c>
      <c r="C7" s="8">
        <v>114</v>
      </c>
      <c r="D7" s="9">
        <v>77</v>
      </c>
      <c r="E7" s="9">
        <v>54</v>
      </c>
      <c r="F7" s="9">
        <v>13</v>
      </c>
      <c r="G7" s="9">
        <v>11</v>
      </c>
      <c r="H7" s="56">
        <v>269</v>
      </c>
      <c r="I7" s="47"/>
      <c r="J7" s="11"/>
      <c r="K7" s="11"/>
      <c r="L7" s="11"/>
      <c r="M7" s="11"/>
      <c r="N7" s="11"/>
      <c r="O7" s="11"/>
      <c r="P7" s="11"/>
      <c r="Q7" s="460"/>
    </row>
    <row r="8" spans="1:17" ht="12.75">
      <c r="A8" s="467" t="s">
        <v>362</v>
      </c>
      <c r="B8" s="468" t="s">
        <v>363</v>
      </c>
      <c r="C8" s="13"/>
      <c r="D8" s="13"/>
      <c r="E8" s="13"/>
      <c r="F8" s="13"/>
      <c r="G8" s="13"/>
      <c r="H8" s="21"/>
      <c r="I8" s="47"/>
      <c r="J8" s="11"/>
      <c r="K8" s="11"/>
      <c r="L8" s="11"/>
      <c r="M8" s="11"/>
      <c r="N8" s="11"/>
      <c r="O8" s="11"/>
      <c r="P8" s="469"/>
      <c r="Q8" s="460"/>
    </row>
    <row r="9" spans="1:17" ht="11.25" customHeight="1">
      <c r="A9" s="470" t="s">
        <v>364</v>
      </c>
      <c r="B9" s="471" t="s">
        <v>365</v>
      </c>
      <c r="C9" s="472"/>
      <c r="D9" s="473"/>
      <c r="E9" s="473"/>
      <c r="F9" s="473"/>
      <c r="G9" s="473"/>
      <c r="H9" s="474"/>
      <c r="I9" s="475"/>
      <c r="J9" s="476"/>
      <c r="K9" s="476"/>
      <c r="L9" s="476"/>
      <c r="M9" s="476"/>
      <c r="N9" s="476"/>
      <c r="O9" s="47"/>
      <c r="P9" s="477"/>
      <c r="Q9" s="478"/>
    </row>
    <row r="10" spans="1:17" ht="11.25" customHeight="1">
      <c r="A10" s="479"/>
      <c r="B10" s="471" t="s">
        <v>366</v>
      </c>
      <c r="C10" s="472">
        <v>0.13157894736842105</v>
      </c>
      <c r="D10" s="473">
        <v>0.09090909090909091</v>
      </c>
      <c r="E10" s="473">
        <v>0.25925925925925924</v>
      </c>
      <c r="F10" s="473">
        <v>0</v>
      </c>
      <c r="G10" s="473">
        <v>0.2727272727272727</v>
      </c>
      <c r="H10" s="474">
        <v>0.1455223880597015</v>
      </c>
      <c r="I10" s="475"/>
      <c r="J10" s="476"/>
      <c r="K10" s="476"/>
      <c r="L10" s="476"/>
      <c r="M10" s="476"/>
      <c r="N10" s="476"/>
      <c r="O10" s="47"/>
      <c r="P10" s="477"/>
      <c r="Q10" s="478"/>
    </row>
    <row r="11" spans="1:17" ht="11.25" customHeight="1">
      <c r="A11" s="479"/>
      <c r="B11" s="471" t="s">
        <v>367</v>
      </c>
      <c r="C11" s="472">
        <v>0.6228070175438597</v>
      </c>
      <c r="D11" s="473">
        <v>0.4805194805194805</v>
      </c>
      <c r="E11" s="473">
        <v>0.48148148148148145</v>
      </c>
      <c r="F11" s="473">
        <v>0.75</v>
      </c>
      <c r="G11" s="473">
        <v>0.5454545454545454</v>
      </c>
      <c r="H11" s="474">
        <v>0.5559701492537313</v>
      </c>
      <c r="I11" s="475"/>
      <c r="J11" s="476"/>
      <c r="K11" s="476"/>
      <c r="L11" s="476"/>
      <c r="M11" s="476"/>
      <c r="N11" s="476"/>
      <c r="O11" s="47"/>
      <c r="P11" s="477"/>
      <c r="Q11" s="478"/>
    </row>
    <row r="12" spans="1:17" ht="11.25" customHeight="1">
      <c r="A12" s="479"/>
      <c r="B12" s="471" t="s">
        <v>368</v>
      </c>
      <c r="C12" s="472">
        <v>0.20175438596491227</v>
      </c>
      <c r="D12" s="473">
        <v>0.36363636363636365</v>
      </c>
      <c r="E12" s="473">
        <v>0.24074074074074073</v>
      </c>
      <c r="F12" s="473">
        <v>0.25</v>
      </c>
      <c r="G12" s="473">
        <v>0.18181818181818182</v>
      </c>
      <c r="H12" s="474">
        <v>0.2574626865671642</v>
      </c>
      <c r="I12" s="475"/>
      <c r="J12" s="476"/>
      <c r="K12" s="476"/>
      <c r="L12" s="476"/>
      <c r="M12" s="476"/>
      <c r="N12" s="476"/>
      <c r="O12" s="47"/>
      <c r="P12" s="477"/>
      <c r="Q12" s="478"/>
    </row>
    <row r="13" spans="1:17" ht="11.25" customHeight="1">
      <c r="A13" s="479"/>
      <c r="B13" s="471" t="s">
        <v>369</v>
      </c>
      <c r="C13" s="472">
        <v>0.043859649122807015</v>
      </c>
      <c r="D13" s="473">
        <v>0.06493506493506493</v>
      </c>
      <c r="E13" s="473">
        <v>0.018518518518518517</v>
      </c>
      <c r="F13" s="473">
        <v>0</v>
      </c>
      <c r="G13" s="473">
        <v>0</v>
      </c>
      <c r="H13" s="474">
        <v>0.041044776119402986</v>
      </c>
      <c r="I13" s="475"/>
      <c r="J13" s="476"/>
      <c r="K13" s="476"/>
      <c r="L13" s="476"/>
      <c r="M13" s="476"/>
      <c r="N13" s="476"/>
      <c r="O13" s="47"/>
      <c r="P13" s="477"/>
      <c r="Q13" s="478"/>
    </row>
    <row r="14" spans="1:17" ht="11.25" customHeight="1">
      <c r="A14" s="479"/>
      <c r="B14" s="471" t="s">
        <v>370</v>
      </c>
      <c r="C14" s="472">
        <v>0</v>
      </c>
      <c r="D14" s="473">
        <v>0</v>
      </c>
      <c r="E14" s="473">
        <v>0</v>
      </c>
      <c r="F14" s="473">
        <v>0</v>
      </c>
      <c r="G14" s="473">
        <v>0</v>
      </c>
      <c r="H14" s="474">
        <v>0</v>
      </c>
      <c r="I14" s="475"/>
      <c r="J14" s="476"/>
      <c r="K14" s="476"/>
      <c r="L14" s="476"/>
      <c r="M14" s="476"/>
      <c r="N14" s="476"/>
      <c r="O14" s="47"/>
      <c r="P14" s="477"/>
      <c r="Q14" s="478"/>
    </row>
    <row r="15" spans="1:17" ht="11.25" customHeight="1">
      <c r="A15" s="480"/>
      <c r="B15" s="481" t="s">
        <v>17</v>
      </c>
      <c r="C15" s="482">
        <v>114</v>
      </c>
      <c r="D15" s="483">
        <v>77</v>
      </c>
      <c r="E15" s="483">
        <v>54</v>
      </c>
      <c r="F15" s="483">
        <v>12</v>
      </c>
      <c r="G15" s="483">
        <v>11</v>
      </c>
      <c r="H15" s="484">
        <v>268</v>
      </c>
      <c r="I15" s="475"/>
      <c r="J15" s="11"/>
      <c r="K15" s="476"/>
      <c r="L15" s="476"/>
      <c r="M15" s="476"/>
      <c r="N15" s="476"/>
      <c r="O15" s="47"/>
      <c r="P15" s="485"/>
      <c r="Q15" s="478"/>
    </row>
    <row r="16" spans="1:17" ht="12.75">
      <c r="A16" s="486" t="s">
        <v>371</v>
      </c>
      <c r="B16" s="471" t="s">
        <v>372</v>
      </c>
      <c r="C16" s="487"/>
      <c r="D16" s="487"/>
      <c r="E16" s="487"/>
      <c r="F16" s="487"/>
      <c r="G16" s="487"/>
      <c r="H16" s="488"/>
      <c r="I16" s="47"/>
      <c r="J16" s="47"/>
      <c r="K16" s="47"/>
      <c r="L16" s="47"/>
      <c r="M16" s="47"/>
      <c r="N16" s="47"/>
      <c r="O16" s="47"/>
      <c r="P16" s="47"/>
      <c r="Q16" s="478"/>
    </row>
    <row r="17" spans="1:17" ht="12.75">
      <c r="A17" s="479"/>
      <c r="B17" s="471" t="s">
        <v>366</v>
      </c>
      <c r="C17" s="489">
        <v>0.18421052631578946</v>
      </c>
      <c r="D17" s="489">
        <v>0.15584415584415584</v>
      </c>
      <c r="E17" s="489">
        <v>0.2037037037037037</v>
      </c>
      <c r="F17" s="489">
        <v>0</v>
      </c>
      <c r="G17" s="489">
        <v>0.36363636363636365</v>
      </c>
      <c r="H17" s="490">
        <v>0.1791044776119403</v>
      </c>
      <c r="I17" s="47"/>
      <c r="J17" s="47"/>
      <c r="K17" s="47"/>
      <c r="L17" s="47"/>
      <c r="M17" s="47"/>
      <c r="N17" s="47"/>
      <c r="O17" s="47"/>
      <c r="P17" s="477"/>
      <c r="Q17" s="478"/>
    </row>
    <row r="18" spans="1:17" ht="12.75">
      <c r="A18" s="479"/>
      <c r="B18" s="471" t="s">
        <v>367</v>
      </c>
      <c r="C18" s="489">
        <v>0.39473684210526316</v>
      </c>
      <c r="D18" s="489">
        <v>0.35064935064935066</v>
      </c>
      <c r="E18" s="489">
        <v>0.4074074074074074</v>
      </c>
      <c r="F18" s="489">
        <v>0.08333333333333333</v>
      </c>
      <c r="G18" s="489">
        <v>0.2727272727272727</v>
      </c>
      <c r="H18" s="490">
        <v>0.3656716417910448</v>
      </c>
      <c r="I18" s="47"/>
      <c r="J18" s="47"/>
      <c r="K18" s="47"/>
      <c r="L18" s="47"/>
      <c r="M18" s="47"/>
      <c r="N18" s="47"/>
      <c r="O18" s="47"/>
      <c r="P18" s="477"/>
      <c r="Q18" s="478"/>
    </row>
    <row r="19" spans="1:17" ht="12.75">
      <c r="A19" s="479"/>
      <c r="B19" s="471" t="s">
        <v>368</v>
      </c>
      <c r="C19" s="489">
        <v>0.2631578947368421</v>
      </c>
      <c r="D19" s="489">
        <v>0.2857142857142857</v>
      </c>
      <c r="E19" s="489">
        <v>0.2777777777777778</v>
      </c>
      <c r="F19" s="489">
        <v>0.6666666666666666</v>
      </c>
      <c r="G19" s="489">
        <v>0.2727272727272727</v>
      </c>
      <c r="H19" s="490">
        <v>0.291044776119403</v>
      </c>
      <c r="I19" s="47"/>
      <c r="J19" s="47"/>
      <c r="K19" s="47"/>
      <c r="L19" s="47"/>
      <c r="M19" s="47"/>
      <c r="N19" s="47"/>
      <c r="O19" s="47"/>
      <c r="P19" s="477"/>
      <c r="Q19" s="478"/>
    </row>
    <row r="20" spans="1:17" ht="12.75">
      <c r="A20" s="479"/>
      <c r="B20" s="471" t="s">
        <v>369</v>
      </c>
      <c r="C20" s="489">
        <v>0.11403508771929824</v>
      </c>
      <c r="D20" s="489">
        <v>0.16883116883116883</v>
      </c>
      <c r="E20" s="489">
        <v>0.09259259259259259</v>
      </c>
      <c r="F20" s="489">
        <v>0.08333333333333333</v>
      </c>
      <c r="G20" s="489">
        <v>0.09090909090909091</v>
      </c>
      <c r="H20" s="490">
        <v>0.12313432835820895</v>
      </c>
      <c r="I20" s="47"/>
      <c r="J20" s="47"/>
      <c r="K20" s="47"/>
      <c r="L20" s="47"/>
      <c r="M20" s="47"/>
      <c r="N20" s="47"/>
      <c r="O20" s="47"/>
      <c r="P20" s="477"/>
      <c r="Q20" s="478"/>
    </row>
    <row r="21" spans="1:17" ht="12.75">
      <c r="A21" s="479"/>
      <c r="B21" s="471" t="s">
        <v>370</v>
      </c>
      <c r="C21" s="489">
        <v>0.043859649122807015</v>
      </c>
      <c r="D21" s="489">
        <v>0.03896103896103896</v>
      </c>
      <c r="E21" s="489">
        <v>0.018518518518518517</v>
      </c>
      <c r="F21" s="489">
        <v>0.16666666666666666</v>
      </c>
      <c r="G21" s="489">
        <v>0</v>
      </c>
      <c r="H21" s="490">
        <v>0.041044776119402986</v>
      </c>
      <c r="I21" s="47"/>
      <c r="J21" s="47"/>
      <c r="K21" s="47"/>
      <c r="L21" s="47"/>
      <c r="M21" s="47"/>
      <c r="N21" s="47"/>
      <c r="O21" s="47"/>
      <c r="P21" s="477"/>
      <c r="Q21" s="478"/>
    </row>
    <row r="22" spans="1:17" ht="12.75">
      <c r="A22" s="480"/>
      <c r="B22" s="481" t="s">
        <v>17</v>
      </c>
      <c r="C22" s="482">
        <v>114</v>
      </c>
      <c r="D22" s="483">
        <v>77</v>
      </c>
      <c r="E22" s="483">
        <v>54</v>
      </c>
      <c r="F22" s="483">
        <v>12</v>
      </c>
      <c r="G22" s="483">
        <v>11</v>
      </c>
      <c r="H22" s="484">
        <v>270</v>
      </c>
      <c r="I22" s="47"/>
      <c r="J22" s="11"/>
      <c r="K22" s="47"/>
      <c r="L22" s="47"/>
      <c r="M22" s="47"/>
      <c r="N22" s="47"/>
      <c r="O22" s="47"/>
      <c r="P22" s="476"/>
      <c r="Q22" s="478"/>
    </row>
    <row r="23" spans="1:17" ht="12.75">
      <c r="A23" s="486" t="s">
        <v>373</v>
      </c>
      <c r="B23" s="471" t="s">
        <v>374</v>
      </c>
      <c r="C23" s="487"/>
      <c r="D23" s="487"/>
      <c r="E23" s="487"/>
      <c r="F23" s="487"/>
      <c r="G23" s="487"/>
      <c r="H23" s="488"/>
      <c r="I23" s="47"/>
      <c r="J23" s="47"/>
      <c r="K23" s="47"/>
      <c r="L23" s="47"/>
      <c r="M23" s="47"/>
      <c r="N23" s="47"/>
      <c r="O23" s="47"/>
      <c r="P23" s="47"/>
      <c r="Q23" s="478"/>
    </row>
    <row r="24" spans="1:17" ht="12.75">
      <c r="A24" s="486"/>
      <c r="B24" s="491" t="s">
        <v>375</v>
      </c>
      <c r="C24" s="487"/>
      <c r="D24" s="487"/>
      <c r="E24" s="487"/>
      <c r="F24" s="487"/>
      <c r="G24" s="487"/>
      <c r="H24" s="488"/>
      <c r="I24" s="47"/>
      <c r="J24" s="47"/>
      <c r="K24" s="47"/>
      <c r="L24" s="47"/>
      <c r="M24" s="47"/>
      <c r="N24" s="47"/>
      <c r="O24" s="47"/>
      <c r="P24" s="47"/>
      <c r="Q24" s="478"/>
    </row>
    <row r="25" spans="1:17" ht="12.75">
      <c r="A25" s="486"/>
      <c r="B25" s="471" t="s">
        <v>366</v>
      </c>
      <c r="C25" s="489">
        <v>0.30701754385964913</v>
      </c>
      <c r="D25" s="489">
        <v>0.19480519480519481</v>
      </c>
      <c r="E25" s="489">
        <v>0.35185185185185186</v>
      </c>
      <c r="F25" s="489">
        <v>0</v>
      </c>
      <c r="G25" s="489">
        <v>0.45454545454545453</v>
      </c>
      <c r="H25" s="490">
        <v>0.27611940298507465</v>
      </c>
      <c r="I25" s="47"/>
      <c r="J25" s="47"/>
      <c r="K25" s="47"/>
      <c r="L25" s="47"/>
      <c r="M25" s="47"/>
      <c r="N25" s="47"/>
      <c r="O25" s="47"/>
      <c r="P25" s="477"/>
      <c r="Q25" s="478"/>
    </row>
    <row r="26" spans="1:17" ht="12.75">
      <c r="A26" s="479"/>
      <c r="B26" s="471" t="s">
        <v>367</v>
      </c>
      <c r="C26" s="489">
        <v>0.45614035087719296</v>
      </c>
      <c r="D26" s="489">
        <v>0.37662337662337664</v>
      </c>
      <c r="E26" s="489">
        <v>0.37037037037037035</v>
      </c>
      <c r="F26" s="489">
        <v>0.5</v>
      </c>
      <c r="G26" s="489">
        <v>0.09090909090909091</v>
      </c>
      <c r="H26" s="490">
        <v>0.40298507462686567</v>
      </c>
      <c r="I26" s="47"/>
      <c r="J26" s="47"/>
      <c r="K26" s="47"/>
      <c r="L26" s="47"/>
      <c r="M26" s="47"/>
      <c r="N26" s="47"/>
      <c r="O26" s="47"/>
      <c r="P26" s="477"/>
      <c r="Q26" s="478"/>
    </row>
    <row r="27" spans="1:17" ht="12.75">
      <c r="A27" s="479"/>
      <c r="B27" s="471" t="s">
        <v>368</v>
      </c>
      <c r="C27" s="489">
        <v>0.18421052631578946</v>
      </c>
      <c r="D27" s="489">
        <v>0.2987012987012987</v>
      </c>
      <c r="E27" s="489">
        <v>0.2222222222222222</v>
      </c>
      <c r="F27" s="489">
        <v>0.3333333333333333</v>
      </c>
      <c r="G27" s="489">
        <v>0.2727272727272727</v>
      </c>
      <c r="H27" s="490">
        <v>0.23507462686567165</v>
      </c>
      <c r="I27" s="47"/>
      <c r="J27" s="47"/>
      <c r="K27" s="47"/>
      <c r="L27" s="47"/>
      <c r="M27" s="47"/>
      <c r="N27" s="47"/>
      <c r="O27" s="47"/>
      <c r="P27" s="477"/>
      <c r="Q27" s="478"/>
    </row>
    <row r="28" spans="1:17" ht="12.75">
      <c r="A28" s="479"/>
      <c r="B28" s="471" t="s">
        <v>369</v>
      </c>
      <c r="C28" s="489">
        <v>0.017543859649122806</v>
      </c>
      <c r="D28" s="489">
        <v>0.09090909090909091</v>
      </c>
      <c r="E28" s="489">
        <v>0.037037037037037035</v>
      </c>
      <c r="F28" s="489">
        <v>0.16666666666666666</v>
      </c>
      <c r="G28" s="489">
        <v>0.18181818181818182</v>
      </c>
      <c r="H28" s="490">
        <v>0.055970149253731345</v>
      </c>
      <c r="I28" s="47"/>
      <c r="J28" s="47"/>
      <c r="K28" s="47"/>
      <c r="L28" s="47"/>
      <c r="M28" s="47"/>
      <c r="N28" s="47"/>
      <c r="O28" s="47"/>
      <c r="P28" s="477"/>
      <c r="Q28" s="478"/>
    </row>
    <row r="29" spans="1:17" ht="12.75">
      <c r="A29" s="479"/>
      <c r="B29" s="471" t="s">
        <v>370</v>
      </c>
      <c r="C29" s="489">
        <v>0.03508771929824561</v>
      </c>
      <c r="D29" s="489">
        <v>0.03896103896103896</v>
      </c>
      <c r="E29" s="489">
        <v>0.018518518518518517</v>
      </c>
      <c r="F29" s="489">
        <v>0</v>
      </c>
      <c r="G29" s="489">
        <v>0</v>
      </c>
      <c r="H29" s="490">
        <v>0.029850746268656716</v>
      </c>
      <c r="I29" s="47"/>
      <c r="J29" s="47"/>
      <c r="K29" s="47"/>
      <c r="L29" s="47"/>
      <c r="M29" s="47"/>
      <c r="N29" s="47"/>
      <c r="O29" s="47"/>
      <c r="P29" s="477"/>
      <c r="Q29" s="478"/>
    </row>
    <row r="30" spans="1:17" ht="12.75">
      <c r="A30" s="480"/>
      <c r="B30" s="481" t="s">
        <v>17</v>
      </c>
      <c r="C30" s="482">
        <v>114</v>
      </c>
      <c r="D30" s="483">
        <v>77</v>
      </c>
      <c r="E30" s="483">
        <v>54</v>
      </c>
      <c r="F30" s="483">
        <v>12</v>
      </c>
      <c r="G30" s="483">
        <v>11</v>
      </c>
      <c r="H30" s="484">
        <v>270</v>
      </c>
      <c r="I30" s="47"/>
      <c r="J30" s="47"/>
      <c r="K30" s="47"/>
      <c r="L30" s="47"/>
      <c r="M30" s="47"/>
      <c r="N30" s="47"/>
      <c r="O30" s="47"/>
      <c r="P30" s="476"/>
      <c r="Q30" s="478"/>
    </row>
    <row r="31" spans="1:17" ht="12.75">
      <c r="A31" s="486" t="s">
        <v>376</v>
      </c>
      <c r="B31" s="471" t="s">
        <v>377</v>
      </c>
      <c r="C31" s="487"/>
      <c r="D31" s="487"/>
      <c r="E31" s="487"/>
      <c r="F31" s="487"/>
      <c r="G31" s="487"/>
      <c r="H31" s="488"/>
      <c r="I31" s="47"/>
      <c r="J31" s="47"/>
      <c r="K31" s="47"/>
      <c r="L31" s="47"/>
      <c r="M31" s="47"/>
      <c r="N31" s="47"/>
      <c r="O31" s="47"/>
      <c r="P31" s="47"/>
      <c r="Q31" s="478"/>
    </row>
    <row r="32" spans="1:17" ht="12.75">
      <c r="A32" s="479"/>
      <c r="B32" s="471" t="s">
        <v>366</v>
      </c>
      <c r="C32" s="489">
        <v>0.07017543859649122</v>
      </c>
      <c r="D32" s="489">
        <v>0.03896103896103896</v>
      </c>
      <c r="E32" s="489">
        <v>0.1111111111111111</v>
      </c>
      <c r="F32" s="489">
        <v>0</v>
      </c>
      <c r="G32" s="489">
        <v>0.09090909090909091</v>
      </c>
      <c r="H32" s="490">
        <v>0.06716417910447761</v>
      </c>
      <c r="I32" s="47"/>
      <c r="J32" s="47"/>
      <c r="K32" s="47"/>
      <c r="L32" s="47"/>
      <c r="M32" s="47"/>
      <c r="N32" s="47"/>
      <c r="O32" s="47"/>
      <c r="P32" s="477"/>
      <c r="Q32" s="478"/>
    </row>
    <row r="33" spans="1:17" ht="12.75">
      <c r="A33" s="479"/>
      <c r="B33" s="471" t="s">
        <v>367</v>
      </c>
      <c r="C33" s="489">
        <v>0.2543859649122807</v>
      </c>
      <c r="D33" s="489">
        <v>0.23376623376623376</v>
      </c>
      <c r="E33" s="489">
        <v>0.3333333333333333</v>
      </c>
      <c r="F33" s="489">
        <v>0.08333333333333333</v>
      </c>
      <c r="G33" s="489">
        <v>0.2727272727272727</v>
      </c>
      <c r="H33" s="490">
        <v>0.2574626865671642</v>
      </c>
      <c r="I33" s="47"/>
      <c r="J33" s="47"/>
      <c r="K33" s="47"/>
      <c r="L33" s="47"/>
      <c r="M33" s="47"/>
      <c r="N33" s="47"/>
      <c r="O33" s="47"/>
      <c r="P33" s="477"/>
      <c r="Q33" s="478"/>
    </row>
    <row r="34" spans="1:17" ht="12.75">
      <c r="A34" s="479"/>
      <c r="B34" s="471" t="s">
        <v>368</v>
      </c>
      <c r="C34" s="489">
        <v>0.39473684210526316</v>
      </c>
      <c r="D34" s="489">
        <v>0.4155844155844156</v>
      </c>
      <c r="E34" s="489">
        <v>0.46296296296296297</v>
      </c>
      <c r="F34" s="489">
        <v>0.3333333333333333</v>
      </c>
      <c r="G34" s="489">
        <v>0.45454545454545453</v>
      </c>
      <c r="H34" s="490">
        <v>0.4141791044776119</v>
      </c>
      <c r="I34" s="47"/>
      <c r="J34" s="47"/>
      <c r="K34" s="47"/>
      <c r="L34" s="47"/>
      <c r="M34" s="47"/>
      <c r="N34" s="47"/>
      <c r="O34" s="47"/>
      <c r="P34" s="477"/>
      <c r="Q34" s="478"/>
    </row>
    <row r="35" spans="1:17" ht="12.75">
      <c r="A35" s="479"/>
      <c r="B35" s="471" t="s">
        <v>369</v>
      </c>
      <c r="C35" s="489">
        <v>0.21052631578947367</v>
      </c>
      <c r="D35" s="489">
        <v>0.15584415584415584</v>
      </c>
      <c r="E35" s="489">
        <v>0.07407407407407407</v>
      </c>
      <c r="F35" s="489">
        <v>0.3333333333333333</v>
      </c>
      <c r="G35" s="489">
        <v>0.18181818181818182</v>
      </c>
      <c r="H35" s="490">
        <v>0.17164179104477612</v>
      </c>
      <c r="I35" s="47"/>
      <c r="J35" s="47"/>
      <c r="K35" s="47"/>
      <c r="L35" s="47"/>
      <c r="M35" s="47"/>
      <c r="N35" s="47"/>
      <c r="O35" s="47"/>
      <c r="P35" s="477"/>
      <c r="Q35" s="478"/>
    </row>
    <row r="36" spans="1:17" ht="12.75">
      <c r="A36" s="479"/>
      <c r="B36" s="471" t="s">
        <v>370</v>
      </c>
      <c r="C36" s="489">
        <v>0.07017543859649122</v>
      </c>
      <c r="D36" s="489">
        <v>0.15584415584415584</v>
      </c>
      <c r="E36" s="489">
        <v>0.018518518518518517</v>
      </c>
      <c r="F36" s="489">
        <v>0.25</v>
      </c>
      <c r="G36" s="489">
        <v>0</v>
      </c>
      <c r="H36" s="490">
        <v>0.08955223880597014</v>
      </c>
      <c r="I36" s="47"/>
      <c r="J36" s="47"/>
      <c r="K36" s="47"/>
      <c r="L36" s="47"/>
      <c r="M36" s="47"/>
      <c r="N36" s="47"/>
      <c r="O36" s="47"/>
      <c r="P36" s="477"/>
      <c r="Q36" s="478"/>
    </row>
    <row r="37" spans="1:17" ht="12.75">
      <c r="A37" s="480"/>
      <c r="B37" s="481" t="s">
        <v>17</v>
      </c>
      <c r="C37" s="482">
        <v>114</v>
      </c>
      <c r="D37" s="483">
        <v>77</v>
      </c>
      <c r="E37" s="483">
        <v>54</v>
      </c>
      <c r="F37" s="483">
        <v>12</v>
      </c>
      <c r="G37" s="483">
        <v>11</v>
      </c>
      <c r="H37" s="484">
        <v>270</v>
      </c>
      <c r="I37" s="47"/>
      <c r="J37" s="47"/>
      <c r="K37" s="47"/>
      <c r="L37" s="47"/>
      <c r="M37" s="47"/>
      <c r="N37" s="47"/>
      <c r="O37" s="47"/>
      <c r="P37" s="476"/>
      <c r="Q37" s="478"/>
    </row>
    <row r="38" spans="1:17" ht="12.75">
      <c r="A38" s="486" t="s">
        <v>378</v>
      </c>
      <c r="B38" s="471" t="s">
        <v>379</v>
      </c>
      <c r="C38" s="487"/>
      <c r="D38" s="487"/>
      <c r="E38" s="487"/>
      <c r="F38" s="487"/>
      <c r="G38" s="487"/>
      <c r="H38" s="488"/>
      <c r="I38" s="47"/>
      <c r="J38" s="47"/>
      <c r="K38" s="47"/>
      <c r="L38" s="47"/>
      <c r="M38" s="47"/>
      <c r="N38" s="47"/>
      <c r="O38" s="47"/>
      <c r="P38" s="47"/>
      <c r="Q38" s="478"/>
    </row>
    <row r="39" spans="1:17" ht="12.75">
      <c r="A39" s="479"/>
      <c r="B39" s="471" t="s">
        <v>366</v>
      </c>
      <c r="C39" s="489">
        <v>0.16666666666666666</v>
      </c>
      <c r="D39" s="489">
        <v>0.12987012987012986</v>
      </c>
      <c r="E39" s="489">
        <v>0.2037037037037037</v>
      </c>
      <c r="F39" s="489">
        <v>0</v>
      </c>
      <c r="G39" s="489">
        <v>0.09090909090909091</v>
      </c>
      <c r="H39" s="490">
        <v>0.15298507462686567</v>
      </c>
      <c r="I39" s="47"/>
      <c r="J39" s="47"/>
      <c r="K39" s="47"/>
      <c r="L39" s="47"/>
      <c r="M39" s="47"/>
      <c r="N39" s="47"/>
      <c r="O39" s="47"/>
      <c r="P39" s="477"/>
      <c r="Q39" s="478"/>
    </row>
    <row r="40" spans="1:17" ht="12.75">
      <c r="A40" s="479"/>
      <c r="B40" s="471" t="s">
        <v>367</v>
      </c>
      <c r="C40" s="489">
        <v>0.3157894736842105</v>
      </c>
      <c r="D40" s="489">
        <v>0.2987012987012987</v>
      </c>
      <c r="E40" s="489">
        <v>0.46296296296296297</v>
      </c>
      <c r="F40" s="489">
        <v>0.25</v>
      </c>
      <c r="G40" s="489">
        <v>0.2727272727272727</v>
      </c>
      <c r="H40" s="490">
        <v>0.3358208955223881</v>
      </c>
      <c r="I40" s="47"/>
      <c r="J40" s="47"/>
      <c r="K40" s="47"/>
      <c r="L40" s="47"/>
      <c r="M40" s="47"/>
      <c r="N40" s="47"/>
      <c r="O40" s="47"/>
      <c r="P40" s="477"/>
      <c r="Q40" s="478"/>
    </row>
    <row r="41" spans="1:17" ht="12.75">
      <c r="A41" s="479"/>
      <c r="B41" s="471" t="s">
        <v>368</v>
      </c>
      <c r="C41" s="489">
        <v>0.32456140350877194</v>
      </c>
      <c r="D41" s="489">
        <v>0.36363636363636365</v>
      </c>
      <c r="E41" s="489">
        <v>0.25925925925925924</v>
      </c>
      <c r="F41" s="489">
        <v>0.6666666666666666</v>
      </c>
      <c r="G41" s="489">
        <v>0.6363636363636364</v>
      </c>
      <c r="H41" s="490">
        <v>0.35074626865671643</v>
      </c>
      <c r="I41" s="47"/>
      <c r="J41" s="47"/>
      <c r="K41" s="47"/>
      <c r="L41" s="47"/>
      <c r="M41" s="47"/>
      <c r="N41" s="47"/>
      <c r="O41" s="47"/>
      <c r="P41" s="477"/>
      <c r="Q41" s="478"/>
    </row>
    <row r="42" spans="1:17" ht="12.75">
      <c r="A42" s="479"/>
      <c r="B42" s="471" t="s">
        <v>369</v>
      </c>
      <c r="C42" s="489">
        <v>0.14035087719298245</v>
      </c>
      <c r="D42" s="489">
        <v>0.16883116883116883</v>
      </c>
      <c r="E42" s="489">
        <v>0.037037037037037035</v>
      </c>
      <c r="F42" s="489">
        <v>0.08333333333333333</v>
      </c>
      <c r="G42" s="489">
        <v>0</v>
      </c>
      <c r="H42" s="490">
        <v>0.11940298507462686</v>
      </c>
      <c r="I42" s="47"/>
      <c r="J42" s="47"/>
      <c r="K42" s="47"/>
      <c r="L42" s="47"/>
      <c r="M42" s="47"/>
      <c r="N42" s="47"/>
      <c r="O42" s="47"/>
      <c r="P42" s="477"/>
      <c r="Q42" s="478"/>
    </row>
    <row r="43" spans="1:17" ht="12.75">
      <c r="A43" s="479"/>
      <c r="B43" s="471" t="s">
        <v>370</v>
      </c>
      <c r="C43" s="489">
        <v>0.05263157894736842</v>
      </c>
      <c r="D43" s="489">
        <v>0.03896103896103896</v>
      </c>
      <c r="E43" s="489">
        <v>0.037037037037037035</v>
      </c>
      <c r="F43" s="489">
        <v>0</v>
      </c>
      <c r="G43" s="489">
        <v>0</v>
      </c>
      <c r="H43" s="490">
        <v>0.041044776119402986</v>
      </c>
      <c r="I43" s="47"/>
      <c r="J43" s="47"/>
      <c r="K43" s="47"/>
      <c r="L43" s="47"/>
      <c r="M43" s="47"/>
      <c r="N43" s="47"/>
      <c r="O43" s="47"/>
      <c r="P43" s="477"/>
      <c r="Q43" s="478"/>
    </row>
    <row r="44" spans="1:17" ht="12.75">
      <c r="A44" s="480"/>
      <c r="B44" s="481" t="s">
        <v>17</v>
      </c>
      <c r="C44" s="482">
        <v>114</v>
      </c>
      <c r="D44" s="483">
        <v>77</v>
      </c>
      <c r="E44" s="483">
        <v>54</v>
      </c>
      <c r="F44" s="483">
        <v>12</v>
      </c>
      <c r="G44" s="483">
        <v>11</v>
      </c>
      <c r="H44" s="484">
        <v>270</v>
      </c>
      <c r="I44" s="47"/>
      <c r="J44" s="47"/>
      <c r="K44" s="47"/>
      <c r="L44" s="47"/>
      <c r="M44" s="47"/>
      <c r="N44" s="47"/>
      <c r="O44" s="47"/>
      <c r="P44" s="476"/>
      <c r="Q44" s="478"/>
    </row>
    <row r="45" spans="1:17" ht="12.75">
      <c r="A45" s="486" t="s">
        <v>380</v>
      </c>
      <c r="B45" s="471" t="s">
        <v>381</v>
      </c>
      <c r="C45" s="487"/>
      <c r="D45" s="487"/>
      <c r="E45" s="487"/>
      <c r="F45" s="487"/>
      <c r="G45" s="487"/>
      <c r="H45" s="488"/>
      <c r="I45" s="47"/>
      <c r="J45" s="47"/>
      <c r="K45" s="47"/>
      <c r="L45" s="47"/>
      <c r="M45" s="47"/>
      <c r="N45" s="47"/>
      <c r="O45" s="47"/>
      <c r="P45" s="47"/>
      <c r="Q45" s="478"/>
    </row>
    <row r="46" spans="1:17" ht="12.75">
      <c r="A46" s="479"/>
      <c r="B46" s="471" t="s">
        <v>366</v>
      </c>
      <c r="C46" s="489">
        <v>0.15789473684210525</v>
      </c>
      <c r="D46" s="489">
        <v>0.12987012987012986</v>
      </c>
      <c r="E46" s="489">
        <v>0.24074074074074073</v>
      </c>
      <c r="F46" s="489">
        <v>0.08333333333333333</v>
      </c>
      <c r="G46" s="489">
        <v>0.2727272727272727</v>
      </c>
      <c r="H46" s="490">
        <v>0.16791044776119404</v>
      </c>
      <c r="I46" s="47"/>
      <c r="J46" s="47"/>
      <c r="K46" s="47"/>
      <c r="L46" s="47"/>
      <c r="M46" s="47"/>
      <c r="N46" s="47"/>
      <c r="O46" s="47"/>
      <c r="P46" s="477"/>
      <c r="Q46" s="478"/>
    </row>
    <row r="47" spans="1:17" ht="12.75">
      <c r="A47" s="479"/>
      <c r="B47" s="471" t="s">
        <v>367</v>
      </c>
      <c r="C47" s="489">
        <v>0.5614035087719298</v>
      </c>
      <c r="D47" s="489">
        <v>0.36363636363636365</v>
      </c>
      <c r="E47" s="489">
        <v>0.48148148148148145</v>
      </c>
      <c r="F47" s="489">
        <v>0.6666666666666666</v>
      </c>
      <c r="G47" s="489">
        <v>0.2727272727272727</v>
      </c>
      <c r="H47" s="490">
        <v>0.48134328358208955</v>
      </c>
      <c r="I47" s="47"/>
      <c r="J47" s="47"/>
      <c r="K47" s="47"/>
      <c r="L47" s="47"/>
      <c r="M47" s="47"/>
      <c r="N47" s="47"/>
      <c r="O47" s="47"/>
      <c r="P47" s="477"/>
      <c r="Q47" s="478"/>
    </row>
    <row r="48" spans="1:17" ht="12.75">
      <c r="A48" s="479"/>
      <c r="B48" s="471" t="s">
        <v>368</v>
      </c>
      <c r="C48" s="489">
        <v>0.21929824561403508</v>
      </c>
      <c r="D48" s="489">
        <v>0.4025974025974026</v>
      </c>
      <c r="E48" s="489">
        <v>0.2037037037037037</v>
      </c>
      <c r="F48" s="489">
        <v>0.16666666666666666</v>
      </c>
      <c r="G48" s="489">
        <v>0.36363636363636365</v>
      </c>
      <c r="H48" s="490">
        <v>0.27238805970149255</v>
      </c>
      <c r="I48" s="47"/>
      <c r="J48" s="47"/>
      <c r="K48" s="47"/>
      <c r="L48" s="47"/>
      <c r="M48" s="47"/>
      <c r="N48" s="47"/>
      <c r="O48" s="47"/>
      <c r="P48" s="477"/>
      <c r="Q48" s="478"/>
    </row>
    <row r="49" spans="1:17" ht="12.75">
      <c r="A49" s="479"/>
      <c r="B49" s="471" t="s">
        <v>369</v>
      </c>
      <c r="C49" s="489">
        <v>0.05263157894736842</v>
      </c>
      <c r="D49" s="489">
        <v>0.1038961038961039</v>
      </c>
      <c r="E49" s="489">
        <v>0.07407407407407407</v>
      </c>
      <c r="F49" s="489">
        <v>0.08333333333333333</v>
      </c>
      <c r="G49" s="489">
        <v>0.09090909090909091</v>
      </c>
      <c r="H49" s="490">
        <v>0.07462686567164178</v>
      </c>
      <c r="I49" s="47"/>
      <c r="J49" s="47"/>
      <c r="K49" s="47"/>
      <c r="L49" s="47"/>
      <c r="M49" s="47"/>
      <c r="N49" s="47"/>
      <c r="O49" s="47"/>
      <c r="P49" s="477"/>
      <c r="Q49" s="478"/>
    </row>
    <row r="50" spans="1:17" ht="12.75">
      <c r="A50" s="479"/>
      <c r="B50" s="471" t="s">
        <v>370</v>
      </c>
      <c r="C50" s="489">
        <v>0.008771929824561403</v>
      </c>
      <c r="D50" s="489">
        <v>0</v>
      </c>
      <c r="E50" s="489">
        <v>0</v>
      </c>
      <c r="F50" s="489">
        <v>0</v>
      </c>
      <c r="G50" s="489">
        <v>0</v>
      </c>
      <c r="H50" s="490">
        <v>0.0037313432835820895</v>
      </c>
      <c r="I50" s="47"/>
      <c r="J50" s="47"/>
      <c r="K50" s="47"/>
      <c r="L50" s="47"/>
      <c r="M50" s="47"/>
      <c r="N50" s="47"/>
      <c r="O50" s="47"/>
      <c r="P50" s="477"/>
      <c r="Q50" s="478"/>
    </row>
    <row r="51" spans="1:17" ht="12.75">
      <c r="A51" s="480"/>
      <c r="B51" s="481" t="s">
        <v>17</v>
      </c>
      <c r="C51" s="482">
        <v>114</v>
      </c>
      <c r="D51" s="483">
        <v>77</v>
      </c>
      <c r="E51" s="483">
        <v>54</v>
      </c>
      <c r="F51" s="483">
        <v>12</v>
      </c>
      <c r="G51" s="483">
        <v>11</v>
      </c>
      <c r="H51" s="484">
        <v>270</v>
      </c>
      <c r="I51" s="47"/>
      <c r="J51" s="47"/>
      <c r="K51" s="47"/>
      <c r="L51" s="47"/>
      <c r="M51" s="47"/>
      <c r="N51" s="47"/>
      <c r="O51" s="47"/>
      <c r="P51" s="476"/>
      <c r="Q51" s="478"/>
    </row>
    <row r="52" spans="1:17" ht="12.75">
      <c r="A52" s="46" t="s">
        <v>56</v>
      </c>
      <c r="B52" s="13"/>
      <c r="C52" s="13"/>
      <c r="D52" s="13"/>
      <c r="E52" s="13"/>
      <c r="F52" s="13"/>
      <c r="G52" s="13"/>
      <c r="H52" s="21"/>
      <c r="I52" s="47"/>
      <c r="J52" s="11"/>
      <c r="K52" s="11"/>
      <c r="L52" s="11"/>
      <c r="M52" s="11"/>
      <c r="N52" s="11"/>
      <c r="O52" s="11"/>
      <c r="P52" s="52"/>
      <c r="Q52" s="460"/>
    </row>
    <row r="53" spans="1:17" ht="12.75">
      <c r="A53" s="458" t="s">
        <v>57</v>
      </c>
      <c r="B53" s="459"/>
      <c r="C53" s="11"/>
      <c r="D53" s="11"/>
      <c r="E53" s="11"/>
      <c r="F53" s="11"/>
      <c r="G53" s="11"/>
      <c r="H53" s="24"/>
      <c r="I53" s="47"/>
      <c r="J53" s="51"/>
      <c r="K53" s="51"/>
      <c r="L53" s="51"/>
      <c r="M53" s="51"/>
      <c r="N53" s="11"/>
      <c r="O53" s="11"/>
      <c r="P53" s="52"/>
      <c r="Q53" s="460"/>
    </row>
    <row r="54" spans="1:17" ht="12.75">
      <c r="A54" s="50" t="s">
        <v>360</v>
      </c>
      <c r="B54" s="459"/>
      <c r="C54" s="11"/>
      <c r="D54" s="11"/>
      <c r="E54" s="11"/>
      <c r="F54" s="11"/>
      <c r="G54" s="11"/>
      <c r="H54" s="24"/>
      <c r="I54" s="47"/>
      <c r="J54" s="11"/>
      <c r="K54" s="11"/>
      <c r="L54" s="11"/>
      <c r="M54" s="11"/>
      <c r="N54" s="11"/>
      <c r="O54" s="11"/>
      <c r="P54" s="52"/>
      <c r="Q54" s="460"/>
    </row>
    <row r="55" spans="1:17" ht="12.75">
      <c r="A55" s="461" t="s">
        <v>361</v>
      </c>
      <c r="B55" s="462"/>
      <c r="C55" s="7"/>
      <c r="D55" s="7"/>
      <c r="E55" s="7"/>
      <c r="F55" s="7"/>
      <c r="G55" s="7"/>
      <c r="H55" s="25"/>
      <c r="I55" s="47"/>
      <c r="J55" s="11"/>
      <c r="K55" s="11"/>
      <c r="L55" s="11"/>
      <c r="M55" s="11"/>
      <c r="N55" s="11"/>
      <c r="O55" s="11"/>
      <c r="P55" s="463"/>
      <c r="Q55" s="460"/>
    </row>
    <row r="56" spans="1:17" ht="4.5" customHeight="1">
      <c r="A56" s="464"/>
      <c r="B56" s="21"/>
      <c r="C56" s="12"/>
      <c r="D56" s="13"/>
      <c r="E56" s="13"/>
      <c r="F56" s="13"/>
      <c r="G56" s="13"/>
      <c r="H56" s="21"/>
      <c r="I56" s="47"/>
      <c r="J56" s="11"/>
      <c r="K56" s="11"/>
      <c r="L56" s="11"/>
      <c r="M56" s="11"/>
      <c r="N56" s="11"/>
      <c r="O56" s="11"/>
      <c r="P56" s="93"/>
      <c r="Q56" s="460"/>
    </row>
    <row r="57" spans="1:17" ht="14.25" customHeight="1">
      <c r="A57" s="1" t="s">
        <v>455</v>
      </c>
      <c r="B57" s="2"/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5" t="s">
        <v>6</v>
      </c>
      <c r="I57" s="47"/>
      <c r="J57" s="87"/>
      <c r="K57" s="88"/>
      <c r="L57" s="88"/>
      <c r="M57" s="88"/>
      <c r="N57" s="88"/>
      <c r="O57" s="88"/>
      <c r="P57" s="94"/>
      <c r="Q57" s="460"/>
    </row>
    <row r="58" spans="1:17" ht="12.75">
      <c r="A58" s="486" t="s">
        <v>382</v>
      </c>
      <c r="B58" s="471" t="s">
        <v>383</v>
      </c>
      <c r="C58" s="487"/>
      <c r="D58" s="487"/>
      <c r="E58" s="487"/>
      <c r="F58" s="487"/>
      <c r="G58" s="487"/>
      <c r="H58" s="488"/>
      <c r="I58" s="47"/>
      <c r="J58" s="47"/>
      <c r="K58" s="47"/>
      <c r="L58" s="47"/>
      <c r="M58" s="47"/>
      <c r="N58" s="47"/>
      <c r="O58" s="47"/>
      <c r="P58" s="47"/>
      <c r="Q58" s="478"/>
    </row>
    <row r="59" spans="1:17" ht="12.75">
      <c r="A59" s="479"/>
      <c r="B59" s="471" t="s">
        <v>366</v>
      </c>
      <c r="C59" s="489">
        <v>0.2807017543859649</v>
      </c>
      <c r="D59" s="489">
        <v>0.12987012987012986</v>
      </c>
      <c r="E59" s="489">
        <v>0.3333333333333333</v>
      </c>
      <c r="F59" s="489">
        <v>0.08333333333333333</v>
      </c>
      <c r="G59" s="489">
        <v>0.36363636363636365</v>
      </c>
      <c r="H59" s="490">
        <v>0.24253731343283583</v>
      </c>
      <c r="I59" s="47"/>
      <c r="J59" s="47"/>
      <c r="K59" s="47"/>
      <c r="L59" s="47"/>
      <c r="M59" s="47"/>
      <c r="N59" s="47"/>
      <c r="O59" s="47"/>
      <c r="P59" s="477"/>
      <c r="Q59" s="478"/>
    </row>
    <row r="60" spans="1:17" ht="12.75">
      <c r="A60" s="479"/>
      <c r="B60" s="471" t="s">
        <v>367</v>
      </c>
      <c r="C60" s="489">
        <v>0.4473684210526316</v>
      </c>
      <c r="D60" s="489">
        <v>0.4675324675324675</v>
      </c>
      <c r="E60" s="489">
        <v>0.48148148148148145</v>
      </c>
      <c r="F60" s="489">
        <v>0.75</v>
      </c>
      <c r="G60" s="489">
        <v>0.5454545454545454</v>
      </c>
      <c r="H60" s="490">
        <v>0.47761194029850745</v>
      </c>
      <c r="I60" s="47"/>
      <c r="J60" s="47"/>
      <c r="K60" s="47"/>
      <c r="L60" s="47"/>
      <c r="M60" s="47"/>
      <c r="N60" s="47"/>
      <c r="O60" s="47"/>
      <c r="P60" s="477"/>
      <c r="Q60" s="478"/>
    </row>
    <row r="61" spans="1:17" ht="12.75">
      <c r="A61" s="479"/>
      <c r="B61" s="471" t="s">
        <v>368</v>
      </c>
      <c r="C61" s="489">
        <v>0.19298245614035087</v>
      </c>
      <c r="D61" s="489">
        <v>0.3116883116883117</v>
      </c>
      <c r="E61" s="489">
        <v>0.14814814814814814</v>
      </c>
      <c r="F61" s="489">
        <v>0.16666666666666666</v>
      </c>
      <c r="G61" s="489">
        <v>0.09090909090909091</v>
      </c>
      <c r="H61" s="490">
        <v>0.2126865671641791</v>
      </c>
      <c r="I61" s="47"/>
      <c r="J61" s="47"/>
      <c r="K61" s="47"/>
      <c r="L61" s="47"/>
      <c r="M61" s="47"/>
      <c r="N61" s="47"/>
      <c r="O61" s="47"/>
      <c r="P61" s="477"/>
      <c r="Q61" s="478"/>
    </row>
    <row r="62" spans="1:17" ht="12.75">
      <c r="A62" s="479"/>
      <c r="B62" s="471" t="s">
        <v>369</v>
      </c>
      <c r="C62" s="489">
        <v>0.06140350877192982</v>
      </c>
      <c r="D62" s="489">
        <v>0.09090909090909091</v>
      </c>
      <c r="E62" s="489">
        <v>0.037037037037037035</v>
      </c>
      <c r="F62" s="489">
        <v>0</v>
      </c>
      <c r="G62" s="489">
        <v>0</v>
      </c>
      <c r="H62" s="490">
        <v>0.05970149253731343</v>
      </c>
      <c r="I62" s="47"/>
      <c r="J62" s="47"/>
      <c r="K62" s="47"/>
      <c r="L62" s="47"/>
      <c r="M62" s="47"/>
      <c r="N62" s="47"/>
      <c r="O62" s="47"/>
      <c r="P62" s="477"/>
      <c r="Q62" s="478"/>
    </row>
    <row r="63" spans="1:17" ht="12.75">
      <c r="A63" s="479"/>
      <c r="B63" s="471" t="s">
        <v>370</v>
      </c>
      <c r="C63" s="489">
        <v>0.017543859649122806</v>
      </c>
      <c r="D63" s="489">
        <v>0</v>
      </c>
      <c r="E63" s="489">
        <v>0</v>
      </c>
      <c r="F63" s="489">
        <v>0</v>
      </c>
      <c r="G63" s="489">
        <v>0</v>
      </c>
      <c r="H63" s="490">
        <v>0.007462686567164179</v>
      </c>
      <c r="I63" s="47"/>
      <c r="J63" s="47"/>
      <c r="K63" s="47"/>
      <c r="L63" s="47"/>
      <c r="M63" s="47"/>
      <c r="N63" s="47"/>
      <c r="O63" s="47"/>
      <c r="P63" s="477"/>
      <c r="Q63" s="478"/>
    </row>
    <row r="64" spans="1:17" ht="12.75">
      <c r="A64" s="480"/>
      <c r="B64" s="481" t="s">
        <v>17</v>
      </c>
      <c r="C64" s="482">
        <v>114</v>
      </c>
      <c r="D64" s="483">
        <v>77</v>
      </c>
      <c r="E64" s="483">
        <v>54</v>
      </c>
      <c r="F64" s="483">
        <v>12</v>
      </c>
      <c r="G64" s="483">
        <v>11</v>
      </c>
      <c r="H64" s="484">
        <v>270</v>
      </c>
      <c r="I64" s="47"/>
      <c r="J64" s="47"/>
      <c r="K64" s="47"/>
      <c r="L64" s="47"/>
      <c r="M64" s="47"/>
      <c r="N64" s="47"/>
      <c r="O64" s="47"/>
      <c r="P64" s="476"/>
      <c r="Q64" s="478"/>
    </row>
    <row r="65" spans="1:17" ht="12.75">
      <c r="A65" s="486" t="s">
        <v>384</v>
      </c>
      <c r="B65" s="471" t="s">
        <v>385</v>
      </c>
      <c r="C65" s="487"/>
      <c r="D65" s="487"/>
      <c r="E65" s="487"/>
      <c r="F65" s="487"/>
      <c r="G65" s="487"/>
      <c r="H65" s="488"/>
      <c r="I65" s="47"/>
      <c r="J65" s="47"/>
      <c r="K65" s="47"/>
      <c r="L65" s="47"/>
      <c r="M65" s="47"/>
      <c r="N65" s="47"/>
      <c r="O65" s="47"/>
      <c r="P65" s="47"/>
      <c r="Q65" s="478"/>
    </row>
    <row r="66" spans="1:17" ht="12.75">
      <c r="A66" s="479"/>
      <c r="B66" s="471" t="s">
        <v>366</v>
      </c>
      <c r="C66" s="489">
        <v>0.18421052631578946</v>
      </c>
      <c r="D66" s="489">
        <v>0.12987012987012986</v>
      </c>
      <c r="E66" s="489">
        <v>0.2222222222222222</v>
      </c>
      <c r="F66" s="489">
        <v>0.25</v>
      </c>
      <c r="G66" s="489">
        <v>0.2727272727272727</v>
      </c>
      <c r="H66" s="490">
        <v>0.1828358208955224</v>
      </c>
      <c r="I66" s="47"/>
      <c r="J66" s="47"/>
      <c r="K66" s="47"/>
      <c r="L66" s="47"/>
      <c r="M66" s="47"/>
      <c r="N66" s="47"/>
      <c r="O66" s="47"/>
      <c r="P66" s="477"/>
      <c r="Q66" s="478"/>
    </row>
    <row r="67" spans="1:17" ht="12.75">
      <c r="A67" s="479"/>
      <c r="B67" s="471" t="s">
        <v>367</v>
      </c>
      <c r="C67" s="489">
        <v>0.5263157894736842</v>
      </c>
      <c r="D67" s="489">
        <v>0.4805194805194805</v>
      </c>
      <c r="E67" s="489">
        <v>0.5</v>
      </c>
      <c r="F67" s="489">
        <v>0.5833333333333334</v>
      </c>
      <c r="G67" s="489">
        <v>0.45454545454545453</v>
      </c>
      <c r="H67" s="490">
        <v>0.5074626865671642</v>
      </c>
      <c r="I67" s="47"/>
      <c r="J67" s="47"/>
      <c r="K67" s="47"/>
      <c r="L67" s="47"/>
      <c r="M67" s="47"/>
      <c r="N67" s="47"/>
      <c r="O67" s="47"/>
      <c r="P67" s="477"/>
      <c r="Q67" s="478"/>
    </row>
    <row r="68" spans="1:17" ht="12.75">
      <c r="A68" s="479"/>
      <c r="B68" s="471" t="s">
        <v>368</v>
      </c>
      <c r="C68" s="489">
        <v>0.22807017543859648</v>
      </c>
      <c r="D68" s="489">
        <v>0.33766233766233766</v>
      </c>
      <c r="E68" s="489">
        <v>0.2222222222222222</v>
      </c>
      <c r="F68" s="489">
        <v>0.16666666666666666</v>
      </c>
      <c r="G68" s="489">
        <v>0.2727272727272727</v>
      </c>
      <c r="H68" s="490">
        <v>0.2574626865671642</v>
      </c>
      <c r="I68" s="47"/>
      <c r="J68" s="47"/>
      <c r="K68" s="47"/>
      <c r="L68" s="47"/>
      <c r="M68" s="47"/>
      <c r="N68" s="47"/>
      <c r="O68" s="47"/>
      <c r="P68" s="477"/>
      <c r="Q68" s="478"/>
    </row>
    <row r="69" spans="1:17" ht="12.75">
      <c r="A69" s="479"/>
      <c r="B69" s="471" t="s">
        <v>369</v>
      </c>
      <c r="C69" s="489">
        <v>0.043859649122807015</v>
      </c>
      <c r="D69" s="489">
        <v>0.05194805194805195</v>
      </c>
      <c r="E69" s="489">
        <v>0.05555555555555555</v>
      </c>
      <c r="F69" s="489">
        <v>0</v>
      </c>
      <c r="G69" s="489">
        <v>0</v>
      </c>
      <c r="H69" s="490">
        <v>0.04477611940298507</v>
      </c>
      <c r="I69" s="47"/>
      <c r="J69" s="47"/>
      <c r="K69" s="47"/>
      <c r="L69" s="47"/>
      <c r="M69" s="47"/>
      <c r="N69" s="47"/>
      <c r="O69" s="47"/>
      <c r="P69" s="477"/>
      <c r="Q69" s="478"/>
    </row>
    <row r="70" spans="1:17" ht="12.75">
      <c r="A70" s="479"/>
      <c r="B70" s="471" t="s">
        <v>370</v>
      </c>
      <c r="C70" s="489">
        <v>0.017543859649122806</v>
      </c>
      <c r="D70" s="489">
        <v>0</v>
      </c>
      <c r="E70" s="489">
        <v>0</v>
      </c>
      <c r="F70" s="489">
        <v>0</v>
      </c>
      <c r="G70" s="489">
        <v>0</v>
      </c>
      <c r="H70" s="490">
        <v>0.007462686567164179</v>
      </c>
      <c r="I70" s="47"/>
      <c r="J70" s="47"/>
      <c r="K70" s="47"/>
      <c r="L70" s="47"/>
      <c r="M70" s="47"/>
      <c r="N70" s="47"/>
      <c r="O70" s="47"/>
      <c r="P70" s="477"/>
      <c r="Q70" s="478"/>
    </row>
    <row r="71" spans="1:17" ht="12.75">
      <c r="A71" s="480"/>
      <c r="B71" s="481" t="s">
        <v>17</v>
      </c>
      <c r="C71" s="482">
        <v>114</v>
      </c>
      <c r="D71" s="483">
        <v>77</v>
      </c>
      <c r="E71" s="483">
        <v>54</v>
      </c>
      <c r="F71" s="483">
        <v>12</v>
      </c>
      <c r="G71" s="483">
        <v>11</v>
      </c>
      <c r="H71" s="484">
        <v>270</v>
      </c>
      <c r="I71" s="47"/>
      <c r="J71" s="47"/>
      <c r="K71" s="47"/>
      <c r="L71" s="47"/>
      <c r="M71" s="47"/>
      <c r="N71" s="47"/>
      <c r="O71" s="47"/>
      <c r="P71" s="476"/>
      <c r="Q71" s="478"/>
    </row>
    <row r="72" spans="1:17" ht="12.75">
      <c r="A72" s="486" t="s">
        <v>386</v>
      </c>
      <c r="B72" s="471" t="s">
        <v>387</v>
      </c>
      <c r="C72" s="492"/>
      <c r="D72" s="492"/>
      <c r="E72" s="492"/>
      <c r="F72" s="492"/>
      <c r="G72" s="492"/>
      <c r="H72" s="493"/>
      <c r="I72" s="47"/>
      <c r="J72" s="47"/>
      <c r="K72" s="47"/>
      <c r="L72" s="47"/>
      <c r="M72" s="47"/>
      <c r="N72" s="47"/>
      <c r="O72" s="47"/>
      <c r="P72" s="47"/>
      <c r="Q72" s="478"/>
    </row>
    <row r="73" spans="1:17" ht="12.75">
      <c r="A73" s="479"/>
      <c r="B73" s="471" t="s">
        <v>366</v>
      </c>
      <c r="C73" s="489">
        <v>0.18421052631578946</v>
      </c>
      <c r="D73" s="489">
        <v>0.12987012987012986</v>
      </c>
      <c r="E73" s="489">
        <v>0.12962962962962962</v>
      </c>
      <c r="F73" s="489">
        <v>0</v>
      </c>
      <c r="G73" s="489">
        <v>0.09090909090909091</v>
      </c>
      <c r="H73" s="490">
        <v>0.1455223880597015</v>
      </c>
      <c r="I73" s="47"/>
      <c r="J73" s="47"/>
      <c r="K73" s="47"/>
      <c r="L73" s="47"/>
      <c r="M73" s="47"/>
      <c r="N73" s="47"/>
      <c r="O73" s="47"/>
      <c r="P73" s="477"/>
      <c r="Q73" s="478"/>
    </row>
    <row r="74" spans="1:17" ht="12.75">
      <c r="A74" s="479"/>
      <c r="B74" s="471" t="s">
        <v>367</v>
      </c>
      <c r="C74" s="489">
        <v>0.4473684210526316</v>
      </c>
      <c r="D74" s="489">
        <v>0.3116883116883117</v>
      </c>
      <c r="E74" s="489">
        <v>0.46296296296296297</v>
      </c>
      <c r="F74" s="489">
        <v>0.4166666666666667</v>
      </c>
      <c r="G74" s="489">
        <v>0.45454545454545453</v>
      </c>
      <c r="H74" s="490">
        <v>0.41044776119402987</v>
      </c>
      <c r="I74" s="47"/>
      <c r="J74" s="47"/>
      <c r="K74" s="47"/>
      <c r="L74" s="47"/>
      <c r="M74" s="47"/>
      <c r="N74" s="47"/>
      <c r="O74" s="47"/>
      <c r="P74" s="477"/>
      <c r="Q74" s="478"/>
    </row>
    <row r="75" spans="1:17" ht="12.75">
      <c r="A75" s="479"/>
      <c r="B75" s="471" t="s">
        <v>368</v>
      </c>
      <c r="C75" s="489">
        <v>0.2719298245614035</v>
      </c>
      <c r="D75" s="489">
        <v>0.36363636363636365</v>
      </c>
      <c r="E75" s="489">
        <v>0.2962962962962963</v>
      </c>
      <c r="F75" s="489">
        <v>0.4166666666666667</v>
      </c>
      <c r="G75" s="489">
        <v>0.36363636363636365</v>
      </c>
      <c r="H75" s="490">
        <v>0.31343283582089554</v>
      </c>
      <c r="I75" s="47"/>
      <c r="J75" s="47"/>
      <c r="K75" s="47"/>
      <c r="L75" s="47"/>
      <c r="M75" s="47"/>
      <c r="N75" s="47"/>
      <c r="O75" s="47"/>
      <c r="P75" s="477"/>
      <c r="Q75" s="478"/>
    </row>
    <row r="76" spans="1:17" ht="12.75">
      <c r="A76" s="479"/>
      <c r="B76" s="471" t="s">
        <v>369</v>
      </c>
      <c r="C76" s="489">
        <v>0.05263157894736842</v>
      </c>
      <c r="D76" s="489">
        <v>0.15584415584415584</v>
      </c>
      <c r="E76" s="489">
        <v>0.09259259259259259</v>
      </c>
      <c r="F76" s="489">
        <v>0.08333333333333333</v>
      </c>
      <c r="G76" s="489">
        <v>0.09090909090909091</v>
      </c>
      <c r="H76" s="490">
        <v>0.09328358208955224</v>
      </c>
      <c r="I76" s="47"/>
      <c r="J76" s="47"/>
      <c r="K76" s="47"/>
      <c r="L76" s="47"/>
      <c r="M76" s="47"/>
      <c r="N76" s="47"/>
      <c r="O76" s="47"/>
      <c r="P76" s="477"/>
      <c r="Q76" s="478"/>
    </row>
    <row r="77" spans="1:17" ht="12.75">
      <c r="A77" s="479"/>
      <c r="B77" s="471" t="s">
        <v>370</v>
      </c>
      <c r="C77" s="489">
        <v>0.043859649122807015</v>
      </c>
      <c r="D77" s="489">
        <v>0.03896103896103896</v>
      </c>
      <c r="E77" s="489">
        <v>0.018518518518518517</v>
      </c>
      <c r="F77" s="489">
        <v>0.08333333333333333</v>
      </c>
      <c r="G77" s="489">
        <v>0</v>
      </c>
      <c r="H77" s="490">
        <v>0.03731343283582089</v>
      </c>
      <c r="I77" s="47"/>
      <c r="J77" s="47"/>
      <c r="K77" s="47"/>
      <c r="L77" s="47"/>
      <c r="M77" s="47"/>
      <c r="N77" s="47"/>
      <c r="O77" s="47"/>
      <c r="P77" s="477"/>
      <c r="Q77" s="478"/>
    </row>
    <row r="78" spans="1:17" ht="12.75">
      <c r="A78" s="480"/>
      <c r="B78" s="481" t="s">
        <v>17</v>
      </c>
      <c r="C78" s="482">
        <v>114</v>
      </c>
      <c r="D78" s="483">
        <v>77</v>
      </c>
      <c r="E78" s="483">
        <v>54</v>
      </c>
      <c r="F78" s="483">
        <v>12</v>
      </c>
      <c r="G78" s="483">
        <v>11</v>
      </c>
      <c r="H78" s="484">
        <v>270</v>
      </c>
      <c r="I78" s="47"/>
      <c r="J78" s="47"/>
      <c r="K78" s="47"/>
      <c r="L78" s="47"/>
      <c r="M78" s="47"/>
      <c r="N78" s="47"/>
      <c r="O78" s="47"/>
      <c r="P78" s="476"/>
      <c r="Q78" s="478"/>
    </row>
    <row r="79" spans="1:17" ht="12.75">
      <c r="A79" s="486" t="s">
        <v>388</v>
      </c>
      <c r="B79" s="471" t="s">
        <v>389</v>
      </c>
      <c r="C79" s="487"/>
      <c r="D79" s="487"/>
      <c r="E79" s="487"/>
      <c r="F79" s="487"/>
      <c r="G79" s="487"/>
      <c r="H79" s="488"/>
      <c r="I79" s="47"/>
      <c r="J79" s="47"/>
      <c r="K79" s="47"/>
      <c r="L79" s="47"/>
      <c r="M79" s="47"/>
      <c r="N79" s="47"/>
      <c r="O79" s="47"/>
      <c r="P79" s="47"/>
      <c r="Q79" s="478"/>
    </row>
    <row r="80" spans="1:17" ht="12.75">
      <c r="A80" s="479"/>
      <c r="B80" s="471" t="s">
        <v>366</v>
      </c>
      <c r="C80" s="489">
        <v>0.24561403508771928</v>
      </c>
      <c r="D80" s="489">
        <v>0.16883116883116883</v>
      </c>
      <c r="E80" s="489">
        <v>0.22641509433962265</v>
      </c>
      <c r="F80" s="489">
        <v>0</v>
      </c>
      <c r="G80" s="489">
        <v>0.18181818181818182</v>
      </c>
      <c r="H80" s="490">
        <v>0.20599250936329588</v>
      </c>
      <c r="I80" s="47"/>
      <c r="J80" s="47"/>
      <c r="K80" s="47"/>
      <c r="L80" s="47"/>
      <c r="M80" s="47"/>
      <c r="N80" s="47"/>
      <c r="O80" s="47"/>
      <c r="P80" s="477"/>
      <c r="Q80" s="478"/>
    </row>
    <row r="81" spans="1:17" ht="12.75">
      <c r="A81" s="479"/>
      <c r="B81" s="471" t="s">
        <v>367</v>
      </c>
      <c r="C81" s="489">
        <v>0.47368421052631576</v>
      </c>
      <c r="D81" s="489">
        <v>0.4025974025974026</v>
      </c>
      <c r="E81" s="489">
        <v>0.39622641509433965</v>
      </c>
      <c r="F81" s="489">
        <v>0.25</v>
      </c>
      <c r="G81" s="489">
        <v>0.5454545454545454</v>
      </c>
      <c r="H81" s="490">
        <v>0.4307116104868914</v>
      </c>
      <c r="I81" s="47"/>
      <c r="J81" s="47"/>
      <c r="K81" s="47"/>
      <c r="L81" s="47"/>
      <c r="M81" s="47"/>
      <c r="N81" s="47"/>
      <c r="O81" s="47"/>
      <c r="P81" s="477"/>
      <c r="Q81" s="478"/>
    </row>
    <row r="82" spans="1:17" ht="12.75">
      <c r="A82" s="479"/>
      <c r="B82" s="471" t="s">
        <v>368</v>
      </c>
      <c r="C82" s="489">
        <v>0.18421052631578946</v>
      </c>
      <c r="D82" s="489">
        <v>0.2987012987012987</v>
      </c>
      <c r="E82" s="489">
        <v>0.2641509433962264</v>
      </c>
      <c r="F82" s="489">
        <v>0.4166666666666667</v>
      </c>
      <c r="G82" s="489">
        <v>0.18181818181818182</v>
      </c>
      <c r="H82" s="490">
        <v>0.24344569288389514</v>
      </c>
      <c r="I82" s="47"/>
      <c r="J82" s="47"/>
      <c r="K82" s="47"/>
      <c r="L82" s="47"/>
      <c r="M82" s="47"/>
      <c r="N82" s="47"/>
      <c r="O82" s="47"/>
      <c r="P82" s="477"/>
      <c r="Q82" s="478"/>
    </row>
    <row r="83" spans="1:17" ht="12.75">
      <c r="A83" s="479"/>
      <c r="B83" s="471" t="s">
        <v>369</v>
      </c>
      <c r="C83" s="489">
        <v>0.05263157894736842</v>
      </c>
      <c r="D83" s="489">
        <v>0.09090909090909091</v>
      </c>
      <c r="E83" s="489">
        <v>0.09433962264150944</v>
      </c>
      <c r="F83" s="489">
        <v>0.3333333333333333</v>
      </c>
      <c r="G83" s="489">
        <v>0.09090909090909091</v>
      </c>
      <c r="H83" s="490">
        <v>0.08614232209737828</v>
      </c>
      <c r="I83" s="47"/>
      <c r="J83" s="47"/>
      <c r="K83" s="47"/>
      <c r="L83" s="47"/>
      <c r="M83" s="47"/>
      <c r="N83" s="47"/>
      <c r="O83" s="47"/>
      <c r="P83" s="477"/>
      <c r="Q83" s="478"/>
    </row>
    <row r="84" spans="1:17" ht="12.75">
      <c r="A84" s="479"/>
      <c r="B84" s="471" t="s">
        <v>370</v>
      </c>
      <c r="C84" s="489">
        <v>0.043859649122807015</v>
      </c>
      <c r="D84" s="489">
        <v>0.03896103896103896</v>
      </c>
      <c r="E84" s="489">
        <v>0.018867924528301886</v>
      </c>
      <c r="F84" s="489">
        <v>0</v>
      </c>
      <c r="G84" s="489">
        <v>0</v>
      </c>
      <c r="H84" s="490">
        <v>0.033707865168539325</v>
      </c>
      <c r="I84" s="47"/>
      <c r="J84" s="47"/>
      <c r="K84" s="47"/>
      <c r="L84" s="47"/>
      <c r="M84" s="47"/>
      <c r="N84" s="47"/>
      <c r="O84" s="47"/>
      <c r="P84" s="477"/>
      <c r="Q84" s="478"/>
    </row>
    <row r="85" spans="1:17" ht="12.75">
      <c r="A85" s="480"/>
      <c r="B85" s="481" t="s">
        <v>17</v>
      </c>
      <c r="C85" s="482">
        <v>114</v>
      </c>
      <c r="D85" s="483">
        <v>77</v>
      </c>
      <c r="E85" s="483">
        <v>53</v>
      </c>
      <c r="F85" s="483">
        <v>12</v>
      </c>
      <c r="G85" s="483">
        <v>11</v>
      </c>
      <c r="H85" s="484">
        <v>269</v>
      </c>
      <c r="I85" s="47"/>
      <c r="J85" s="47"/>
      <c r="K85" s="47"/>
      <c r="L85" s="47"/>
      <c r="M85" s="47"/>
      <c r="N85" s="47"/>
      <c r="O85" s="47"/>
      <c r="P85" s="476"/>
      <c r="Q85" s="478"/>
    </row>
    <row r="86" spans="1:17" ht="12.75">
      <c r="A86" s="486" t="s">
        <v>390</v>
      </c>
      <c r="B86" s="471" t="s">
        <v>391</v>
      </c>
      <c r="C86" s="487"/>
      <c r="D86" s="487"/>
      <c r="E86" s="487"/>
      <c r="F86" s="487"/>
      <c r="G86" s="487"/>
      <c r="H86" s="488"/>
      <c r="I86" s="47"/>
      <c r="J86" s="47"/>
      <c r="K86" s="47"/>
      <c r="L86" s="47"/>
      <c r="M86" s="47"/>
      <c r="N86" s="47"/>
      <c r="O86" s="47"/>
      <c r="P86" s="47"/>
      <c r="Q86" s="478"/>
    </row>
    <row r="87" spans="1:17" ht="12.75">
      <c r="A87" s="479"/>
      <c r="B87" s="471" t="s">
        <v>366</v>
      </c>
      <c r="C87" s="489">
        <v>0.2982456140350877</v>
      </c>
      <c r="D87" s="489">
        <v>0.19480519480519481</v>
      </c>
      <c r="E87" s="489">
        <v>0.24074074074074073</v>
      </c>
      <c r="F87" s="489">
        <v>0.25</v>
      </c>
      <c r="G87" s="489">
        <v>0.18181818181818182</v>
      </c>
      <c r="H87" s="490">
        <v>0.25</v>
      </c>
      <c r="I87" s="47"/>
      <c r="J87" s="47"/>
      <c r="K87" s="47"/>
      <c r="L87" s="47"/>
      <c r="M87" s="47"/>
      <c r="N87" s="47"/>
      <c r="O87" s="47"/>
      <c r="P87" s="477"/>
      <c r="Q87" s="478"/>
    </row>
    <row r="88" spans="1:17" ht="12.75">
      <c r="A88" s="479"/>
      <c r="B88" s="471" t="s">
        <v>367</v>
      </c>
      <c r="C88" s="489">
        <v>0.43859649122807015</v>
      </c>
      <c r="D88" s="489">
        <v>0.45454545454545453</v>
      </c>
      <c r="E88" s="489">
        <v>0.4444444444444444</v>
      </c>
      <c r="F88" s="489">
        <v>0.25</v>
      </c>
      <c r="G88" s="489">
        <v>0.45454545454545453</v>
      </c>
      <c r="H88" s="490">
        <v>0.43656716417910446</v>
      </c>
      <c r="I88" s="47"/>
      <c r="J88" s="47"/>
      <c r="K88" s="47"/>
      <c r="L88" s="47"/>
      <c r="M88" s="47"/>
      <c r="N88" s="47"/>
      <c r="O88" s="47"/>
      <c r="P88" s="477"/>
      <c r="Q88" s="478"/>
    </row>
    <row r="89" spans="1:17" ht="12.75">
      <c r="A89" s="479"/>
      <c r="B89" s="471" t="s">
        <v>368</v>
      </c>
      <c r="C89" s="489">
        <v>0.21052631578947367</v>
      </c>
      <c r="D89" s="489">
        <v>0.24675324675324675</v>
      </c>
      <c r="E89" s="489">
        <v>0.2037037037037037</v>
      </c>
      <c r="F89" s="489">
        <v>0.4166666666666667</v>
      </c>
      <c r="G89" s="489">
        <v>0.36363636363636365</v>
      </c>
      <c r="H89" s="490">
        <v>0.23507462686567165</v>
      </c>
      <c r="I89" s="47"/>
      <c r="J89" s="47"/>
      <c r="K89" s="47"/>
      <c r="L89" s="47"/>
      <c r="M89" s="47"/>
      <c r="N89" s="47"/>
      <c r="O89" s="47"/>
      <c r="P89" s="477"/>
      <c r="Q89" s="478"/>
    </row>
    <row r="90" spans="1:17" ht="12.75">
      <c r="A90" s="479"/>
      <c r="B90" s="471" t="s">
        <v>369</v>
      </c>
      <c r="C90" s="489">
        <v>0.03508771929824561</v>
      </c>
      <c r="D90" s="489">
        <v>0.07792207792207792</v>
      </c>
      <c r="E90" s="489">
        <v>0.1111111111111111</v>
      </c>
      <c r="F90" s="489">
        <v>0.08333333333333333</v>
      </c>
      <c r="G90" s="489">
        <v>0</v>
      </c>
      <c r="H90" s="490">
        <v>0.06343283582089553</v>
      </c>
      <c r="I90" s="47"/>
      <c r="J90" s="47"/>
      <c r="K90" s="47"/>
      <c r="L90" s="47"/>
      <c r="M90" s="47"/>
      <c r="N90" s="47"/>
      <c r="O90" s="47"/>
      <c r="P90" s="477"/>
      <c r="Q90" s="478"/>
    </row>
    <row r="91" spans="1:17" ht="12.75">
      <c r="A91" s="479"/>
      <c r="B91" s="471" t="s">
        <v>370</v>
      </c>
      <c r="C91" s="489">
        <v>0.017543859649122806</v>
      </c>
      <c r="D91" s="489">
        <v>0.025974025974025976</v>
      </c>
      <c r="E91" s="489">
        <v>0</v>
      </c>
      <c r="F91" s="489">
        <v>0</v>
      </c>
      <c r="G91" s="489">
        <v>0</v>
      </c>
      <c r="H91" s="490">
        <v>0.014925373134328358</v>
      </c>
      <c r="I91" s="47"/>
      <c r="J91" s="47"/>
      <c r="K91" s="47"/>
      <c r="L91" s="47"/>
      <c r="M91" s="47"/>
      <c r="N91" s="47"/>
      <c r="O91" s="47"/>
      <c r="P91" s="477"/>
      <c r="Q91" s="478"/>
    </row>
    <row r="92" spans="1:17" ht="12.75">
      <c r="A92" s="480"/>
      <c r="B92" s="481" t="s">
        <v>17</v>
      </c>
      <c r="C92" s="482">
        <v>114</v>
      </c>
      <c r="D92" s="483">
        <v>77</v>
      </c>
      <c r="E92" s="483">
        <v>54</v>
      </c>
      <c r="F92" s="483">
        <v>12</v>
      </c>
      <c r="G92" s="483">
        <v>11</v>
      </c>
      <c r="H92" s="484">
        <v>270</v>
      </c>
      <c r="I92" s="47"/>
      <c r="J92" s="47"/>
      <c r="K92" s="47"/>
      <c r="L92" s="47"/>
      <c r="M92" s="47"/>
      <c r="N92" s="47"/>
      <c r="O92" s="47"/>
      <c r="P92" s="476"/>
      <c r="Q92" s="478"/>
    </row>
    <row r="93" spans="1:17" ht="12.75">
      <c r="A93" s="486" t="s">
        <v>392</v>
      </c>
      <c r="B93" s="471" t="s">
        <v>393</v>
      </c>
      <c r="C93" s="487"/>
      <c r="D93" s="487"/>
      <c r="E93" s="487"/>
      <c r="F93" s="487"/>
      <c r="G93" s="487"/>
      <c r="H93" s="488"/>
      <c r="I93" s="47"/>
      <c r="J93" s="47"/>
      <c r="K93" s="47"/>
      <c r="L93" s="47"/>
      <c r="M93" s="47"/>
      <c r="N93" s="47"/>
      <c r="O93" s="47"/>
      <c r="P93" s="47"/>
      <c r="Q93" s="478"/>
    </row>
    <row r="94" spans="1:17" ht="12.75">
      <c r="A94" s="479"/>
      <c r="B94" s="471" t="s">
        <v>366</v>
      </c>
      <c r="C94" s="489">
        <v>0.14912280701754385</v>
      </c>
      <c r="D94" s="489">
        <v>0.06493506493506493</v>
      </c>
      <c r="E94" s="489">
        <v>0.24074074074074073</v>
      </c>
      <c r="F94" s="489">
        <v>0.16666666666666666</v>
      </c>
      <c r="G94" s="489">
        <v>0.45454545454545453</v>
      </c>
      <c r="H94" s="490">
        <v>0.15671641791044777</v>
      </c>
      <c r="I94" s="47"/>
      <c r="J94" s="47"/>
      <c r="K94" s="47"/>
      <c r="L94" s="47"/>
      <c r="M94" s="47"/>
      <c r="N94" s="47"/>
      <c r="O94" s="47"/>
      <c r="P94" s="477"/>
      <c r="Q94" s="478"/>
    </row>
    <row r="95" spans="1:17" ht="12.75">
      <c r="A95" s="479"/>
      <c r="B95" s="471" t="s">
        <v>367</v>
      </c>
      <c r="C95" s="489">
        <v>0.3508771929824561</v>
      </c>
      <c r="D95" s="489">
        <v>0.44155844155844154</v>
      </c>
      <c r="E95" s="489">
        <v>0.3148148148148148</v>
      </c>
      <c r="F95" s="489">
        <v>0.5</v>
      </c>
      <c r="G95" s="489">
        <v>0.2727272727272727</v>
      </c>
      <c r="H95" s="490">
        <v>0.373134328358209</v>
      </c>
      <c r="I95" s="47"/>
      <c r="J95" s="47"/>
      <c r="K95" s="47"/>
      <c r="L95" s="47"/>
      <c r="M95" s="47"/>
      <c r="N95" s="47"/>
      <c r="O95" s="47"/>
      <c r="P95" s="477"/>
      <c r="Q95" s="478"/>
    </row>
    <row r="96" spans="1:17" ht="12.75">
      <c r="A96" s="479"/>
      <c r="B96" s="471" t="s">
        <v>368</v>
      </c>
      <c r="C96" s="489">
        <v>0.2982456140350877</v>
      </c>
      <c r="D96" s="489">
        <v>0.38961038961038963</v>
      </c>
      <c r="E96" s="489">
        <v>0.3888888888888889</v>
      </c>
      <c r="F96" s="489">
        <v>0.3333333333333333</v>
      </c>
      <c r="G96" s="489">
        <v>0.2727272727272727</v>
      </c>
      <c r="H96" s="490">
        <v>0.34328358208955223</v>
      </c>
      <c r="I96" s="47"/>
      <c r="J96" s="47"/>
      <c r="K96" s="47"/>
      <c r="L96" s="47"/>
      <c r="M96" s="47"/>
      <c r="N96" s="47"/>
      <c r="O96" s="47"/>
      <c r="P96" s="477"/>
      <c r="Q96" s="478"/>
    </row>
    <row r="97" spans="1:17" ht="12.75">
      <c r="A97" s="479"/>
      <c r="B97" s="471" t="s">
        <v>369</v>
      </c>
      <c r="C97" s="489">
        <v>0.14035087719298245</v>
      </c>
      <c r="D97" s="489">
        <v>0.07792207792207792</v>
      </c>
      <c r="E97" s="489">
        <v>0.05555555555555555</v>
      </c>
      <c r="F97" s="489">
        <v>0</v>
      </c>
      <c r="G97" s="489">
        <v>0</v>
      </c>
      <c r="H97" s="490">
        <v>0.09328358208955224</v>
      </c>
      <c r="I97" s="47"/>
      <c r="J97" s="47"/>
      <c r="K97" s="47"/>
      <c r="L97" s="47"/>
      <c r="M97" s="47"/>
      <c r="N97" s="47"/>
      <c r="O97" s="47"/>
      <c r="P97" s="477"/>
      <c r="Q97" s="478"/>
    </row>
    <row r="98" spans="1:17" ht="12.75">
      <c r="A98" s="479"/>
      <c r="B98" s="471" t="s">
        <v>370</v>
      </c>
      <c r="C98" s="489">
        <v>0.06140350877192982</v>
      </c>
      <c r="D98" s="489">
        <v>0.025974025974025976</v>
      </c>
      <c r="E98" s="489">
        <v>0</v>
      </c>
      <c r="F98" s="489">
        <v>0</v>
      </c>
      <c r="G98" s="489">
        <v>0</v>
      </c>
      <c r="H98" s="490">
        <v>0.033582089552238806</v>
      </c>
      <c r="I98" s="47"/>
      <c r="J98" s="47"/>
      <c r="K98" s="47"/>
      <c r="L98" s="47"/>
      <c r="M98" s="47"/>
      <c r="N98" s="47"/>
      <c r="O98" s="47"/>
      <c r="P98" s="477"/>
      <c r="Q98" s="478"/>
    </row>
    <row r="99" spans="1:17" ht="12.75">
      <c r="A99" s="6"/>
      <c r="B99" s="494" t="s">
        <v>17</v>
      </c>
      <c r="C99" s="33">
        <v>114</v>
      </c>
      <c r="D99" s="33">
        <v>77</v>
      </c>
      <c r="E99" s="33">
        <v>54</v>
      </c>
      <c r="F99" s="33">
        <v>12</v>
      </c>
      <c r="G99" s="33">
        <v>11</v>
      </c>
      <c r="H99" s="61">
        <v>270</v>
      </c>
      <c r="I99" s="47"/>
      <c r="J99" s="47"/>
      <c r="K99" s="47"/>
      <c r="L99" s="47"/>
      <c r="M99" s="47"/>
      <c r="N99" s="47"/>
      <c r="O99" s="47"/>
      <c r="P99" s="476"/>
      <c r="Q99" s="478"/>
    </row>
    <row r="100" spans="1:17" ht="12.75">
      <c r="A100" s="46" t="s">
        <v>56</v>
      </c>
      <c r="B100" s="13"/>
      <c r="C100" s="13"/>
      <c r="D100" s="13"/>
      <c r="E100" s="13"/>
      <c r="F100" s="13"/>
      <c r="G100" s="13"/>
      <c r="H100" s="21"/>
      <c r="I100" s="47"/>
      <c r="J100" s="11"/>
      <c r="K100" s="11"/>
      <c r="L100" s="11"/>
      <c r="M100" s="11"/>
      <c r="N100" s="11"/>
      <c r="O100" s="11"/>
      <c r="P100" s="52"/>
      <c r="Q100" s="460"/>
    </row>
    <row r="101" spans="1:17" ht="12.75">
      <c r="A101" s="458" t="s">
        <v>57</v>
      </c>
      <c r="B101" s="459"/>
      <c r="C101" s="11"/>
      <c r="D101" s="11"/>
      <c r="E101" s="11"/>
      <c r="F101" s="11"/>
      <c r="G101" s="11"/>
      <c r="H101" s="24"/>
      <c r="I101" s="47"/>
      <c r="J101" s="51"/>
      <c r="K101" s="51"/>
      <c r="L101" s="51"/>
      <c r="M101" s="51"/>
      <c r="N101" s="11"/>
      <c r="O101" s="11"/>
      <c r="P101" s="52"/>
      <c r="Q101" s="460"/>
    </row>
    <row r="102" spans="1:17" ht="12.75">
      <c r="A102" s="50" t="s">
        <v>360</v>
      </c>
      <c r="B102" s="459"/>
      <c r="C102" s="11"/>
      <c r="D102" s="11"/>
      <c r="E102" s="11"/>
      <c r="F102" s="11"/>
      <c r="G102" s="11"/>
      <c r="H102" s="24"/>
      <c r="I102" s="47"/>
      <c r="J102" s="11"/>
      <c r="K102" s="11"/>
      <c r="L102" s="11"/>
      <c r="M102" s="11"/>
      <c r="N102" s="11"/>
      <c r="O102" s="11"/>
      <c r="P102" s="52"/>
      <c r="Q102" s="460"/>
    </row>
    <row r="103" spans="1:17" ht="12.75">
      <c r="A103" s="461" t="s">
        <v>361</v>
      </c>
      <c r="B103" s="462"/>
      <c r="C103" s="7"/>
      <c r="D103" s="7"/>
      <c r="E103" s="7"/>
      <c r="F103" s="7"/>
      <c r="G103" s="7"/>
      <c r="H103" s="25"/>
      <c r="I103" s="47"/>
      <c r="J103" s="11"/>
      <c r="K103" s="11"/>
      <c r="L103" s="11"/>
      <c r="M103" s="11"/>
      <c r="N103" s="11"/>
      <c r="O103" s="11"/>
      <c r="P103" s="463"/>
      <c r="Q103" s="460"/>
    </row>
    <row r="104" spans="1:17" ht="4.5" customHeight="1">
      <c r="A104" s="464"/>
      <c r="B104" s="21"/>
      <c r="C104" s="12"/>
      <c r="D104" s="13"/>
      <c r="E104" s="13"/>
      <c r="F104" s="13"/>
      <c r="G104" s="13"/>
      <c r="H104" s="21"/>
      <c r="I104" s="47"/>
      <c r="J104" s="11"/>
      <c r="K104" s="11"/>
      <c r="L104" s="11"/>
      <c r="M104" s="11"/>
      <c r="N104" s="11"/>
      <c r="O104" s="11"/>
      <c r="P104" s="93"/>
      <c r="Q104" s="460"/>
    </row>
    <row r="105" spans="1:17" ht="14.25" customHeight="1">
      <c r="A105" s="1" t="s">
        <v>455</v>
      </c>
      <c r="B105" s="2"/>
      <c r="C105" s="3" t="s">
        <v>1</v>
      </c>
      <c r="D105" s="4" t="s">
        <v>2</v>
      </c>
      <c r="E105" s="4" t="s">
        <v>3</v>
      </c>
      <c r="F105" s="4" t="s">
        <v>4</v>
      </c>
      <c r="G105" s="4" t="s">
        <v>5</v>
      </c>
      <c r="H105" s="5" t="s">
        <v>6</v>
      </c>
      <c r="I105" s="47"/>
      <c r="J105" s="88"/>
      <c r="K105" s="88"/>
      <c r="L105" s="88"/>
      <c r="M105" s="88"/>
      <c r="N105" s="88"/>
      <c r="O105" s="88"/>
      <c r="P105" s="94"/>
      <c r="Q105" s="460"/>
    </row>
    <row r="106" spans="1:17" ht="12.75">
      <c r="A106" s="495" t="s">
        <v>394</v>
      </c>
      <c r="B106" s="496" t="s">
        <v>395</v>
      </c>
      <c r="C106" s="492"/>
      <c r="D106" s="492"/>
      <c r="E106" s="492"/>
      <c r="F106" s="492"/>
      <c r="G106" s="492"/>
      <c r="H106" s="493"/>
      <c r="I106" s="47"/>
      <c r="J106" s="47"/>
      <c r="K106" s="47"/>
      <c r="L106" s="47"/>
      <c r="M106" s="47"/>
      <c r="N106" s="47"/>
      <c r="O106" s="47"/>
      <c r="P106" s="47"/>
      <c r="Q106" s="478"/>
    </row>
    <row r="107" spans="1:17" ht="12.75">
      <c r="A107" s="479"/>
      <c r="B107" s="471" t="s">
        <v>396</v>
      </c>
      <c r="C107" s="489">
        <v>0.23684210526315788</v>
      </c>
      <c r="D107" s="489">
        <v>0.1038961038961039</v>
      </c>
      <c r="E107" s="489">
        <v>0.25925925925925924</v>
      </c>
      <c r="F107" s="489">
        <v>0.08333333333333333</v>
      </c>
      <c r="G107" s="489">
        <v>0.09090909090909091</v>
      </c>
      <c r="H107" s="490">
        <v>0.19029850746268656</v>
      </c>
      <c r="I107" s="47"/>
      <c r="J107" s="47"/>
      <c r="K107" s="47"/>
      <c r="L107" s="47"/>
      <c r="M107" s="47"/>
      <c r="N107" s="47"/>
      <c r="O107" s="47"/>
      <c r="P107" s="477"/>
      <c r="Q107" s="478"/>
    </row>
    <row r="108" spans="1:17" ht="12.75">
      <c r="A108" s="479"/>
      <c r="B108" s="471" t="s">
        <v>397</v>
      </c>
      <c r="C108" s="489">
        <v>0.5701754385964912</v>
      </c>
      <c r="D108" s="489">
        <v>0.5974025974025974</v>
      </c>
      <c r="E108" s="489">
        <v>0.5185185185185185</v>
      </c>
      <c r="F108" s="489">
        <v>0.5</v>
      </c>
      <c r="G108" s="489">
        <v>0.5454545454545454</v>
      </c>
      <c r="H108" s="490">
        <v>0.5634328358208955</v>
      </c>
      <c r="I108" s="47"/>
      <c r="J108" s="47"/>
      <c r="K108" s="47"/>
      <c r="L108" s="47"/>
      <c r="M108" s="47"/>
      <c r="N108" s="47"/>
      <c r="O108" s="47"/>
      <c r="P108" s="477"/>
      <c r="Q108" s="478"/>
    </row>
    <row r="109" spans="1:17" ht="12.75">
      <c r="A109" s="479"/>
      <c r="B109" s="471" t="s">
        <v>398</v>
      </c>
      <c r="C109" s="489">
        <v>0.14912280701754385</v>
      </c>
      <c r="D109" s="489">
        <v>0.18181818181818182</v>
      </c>
      <c r="E109" s="489">
        <v>0.2037037037037037</v>
      </c>
      <c r="F109" s="489">
        <v>0.25</v>
      </c>
      <c r="G109" s="489">
        <v>0.18181818181818182</v>
      </c>
      <c r="H109" s="490">
        <v>0.17537313432835822</v>
      </c>
      <c r="I109" s="47"/>
      <c r="J109" s="47"/>
      <c r="K109" s="47"/>
      <c r="L109" s="47"/>
      <c r="M109" s="47"/>
      <c r="N109" s="47"/>
      <c r="O109" s="47"/>
      <c r="P109" s="477"/>
      <c r="Q109" s="478"/>
    </row>
    <row r="110" spans="1:17" ht="12.75">
      <c r="A110" s="479"/>
      <c r="B110" s="471" t="s">
        <v>399</v>
      </c>
      <c r="C110" s="489">
        <v>0.03508771929824561</v>
      </c>
      <c r="D110" s="489">
        <v>0.09090909090909091</v>
      </c>
      <c r="E110" s="489">
        <v>0</v>
      </c>
      <c r="F110" s="489">
        <v>0.16666666666666666</v>
      </c>
      <c r="G110" s="489">
        <v>0.18181818181818182</v>
      </c>
      <c r="H110" s="490">
        <v>0.055970149253731345</v>
      </c>
      <c r="I110" s="47"/>
      <c r="J110" s="47"/>
      <c r="K110" s="47"/>
      <c r="L110" s="47"/>
      <c r="M110" s="47"/>
      <c r="N110" s="47"/>
      <c r="O110" s="47"/>
      <c r="P110" s="477"/>
      <c r="Q110" s="478"/>
    </row>
    <row r="111" spans="1:17" ht="12.75">
      <c r="A111" s="479"/>
      <c r="B111" s="471" t="s">
        <v>400</v>
      </c>
      <c r="C111" s="489">
        <v>0.008771929824561403</v>
      </c>
      <c r="D111" s="489">
        <v>0.025974025974025976</v>
      </c>
      <c r="E111" s="489">
        <v>0.018518518518518517</v>
      </c>
      <c r="F111" s="489">
        <v>0</v>
      </c>
      <c r="G111" s="489">
        <v>0</v>
      </c>
      <c r="H111" s="490">
        <v>0.014925373134328358</v>
      </c>
      <c r="I111" s="47"/>
      <c r="J111" s="47"/>
      <c r="K111" s="47"/>
      <c r="L111" s="47"/>
      <c r="M111" s="47"/>
      <c r="N111" s="47"/>
      <c r="O111" s="47"/>
      <c r="P111" s="477"/>
      <c r="Q111" s="478"/>
    </row>
    <row r="112" spans="1:17" ht="12.75">
      <c r="A112" s="497"/>
      <c r="B112" s="494" t="s">
        <v>17</v>
      </c>
      <c r="C112" s="33">
        <v>114</v>
      </c>
      <c r="D112" s="33">
        <v>77</v>
      </c>
      <c r="E112" s="33">
        <v>54</v>
      </c>
      <c r="F112" s="33">
        <v>12</v>
      </c>
      <c r="G112" s="33">
        <v>11</v>
      </c>
      <c r="H112" s="61">
        <v>270</v>
      </c>
      <c r="I112" s="47"/>
      <c r="J112" s="47"/>
      <c r="K112" s="47"/>
      <c r="L112" s="47"/>
      <c r="M112" s="47"/>
      <c r="N112" s="47"/>
      <c r="O112" s="47"/>
      <c r="P112" s="476"/>
      <c r="Q112" s="478"/>
    </row>
    <row r="113" spans="1:17" ht="12.75">
      <c r="A113" s="498" t="s">
        <v>401</v>
      </c>
      <c r="B113" s="468" t="s">
        <v>402</v>
      </c>
      <c r="C113" s="492"/>
      <c r="D113" s="492"/>
      <c r="E113" s="492"/>
      <c r="F113" s="492"/>
      <c r="G113" s="492"/>
      <c r="H113" s="493"/>
      <c r="I113" s="47"/>
      <c r="J113" s="47"/>
      <c r="K113" s="47"/>
      <c r="L113" s="47"/>
      <c r="M113" s="47"/>
      <c r="N113" s="47"/>
      <c r="O113" s="47"/>
      <c r="P113" s="47"/>
      <c r="Q113" s="478"/>
    </row>
    <row r="114" spans="1:17" ht="12.75">
      <c r="A114" s="470" t="s">
        <v>364</v>
      </c>
      <c r="B114" s="471" t="s">
        <v>403</v>
      </c>
      <c r="C114" s="487"/>
      <c r="D114" s="487"/>
      <c r="E114" s="487"/>
      <c r="F114" s="487"/>
      <c r="G114" s="487"/>
      <c r="H114" s="488"/>
      <c r="I114" s="47"/>
      <c r="J114" s="47"/>
      <c r="K114" s="47"/>
      <c r="L114" s="47"/>
      <c r="M114" s="47"/>
      <c r="N114" s="47"/>
      <c r="O114" s="47"/>
      <c r="P114" s="47"/>
      <c r="Q114" s="478"/>
    </row>
    <row r="115" spans="1:17" ht="12.75">
      <c r="A115" s="479"/>
      <c r="B115" s="471" t="s">
        <v>404</v>
      </c>
      <c r="C115" s="489">
        <v>0.5701754385964912</v>
      </c>
      <c r="D115" s="489">
        <v>0.6233766233766234</v>
      </c>
      <c r="E115" s="489">
        <v>0.6666666666666666</v>
      </c>
      <c r="F115" s="489">
        <v>0.16666666666666666</v>
      </c>
      <c r="G115" s="489">
        <v>0.6363636363636364</v>
      </c>
      <c r="H115" s="490">
        <v>0.5895522388059702</v>
      </c>
      <c r="I115" s="47"/>
      <c r="J115" s="47"/>
      <c r="K115" s="47"/>
      <c r="L115" s="47"/>
      <c r="M115" s="47"/>
      <c r="N115" s="47"/>
      <c r="O115" s="47"/>
      <c r="P115" s="477"/>
      <c r="Q115" s="478"/>
    </row>
    <row r="116" spans="1:17" ht="12.75">
      <c r="A116" s="479"/>
      <c r="B116" s="471" t="s">
        <v>405</v>
      </c>
      <c r="C116" s="489">
        <v>0.24561403508771928</v>
      </c>
      <c r="D116" s="489">
        <v>0.2597402597402597</v>
      </c>
      <c r="E116" s="489">
        <v>0.2222222222222222</v>
      </c>
      <c r="F116" s="489">
        <v>0.6666666666666666</v>
      </c>
      <c r="G116" s="489">
        <v>0.2727272727272727</v>
      </c>
      <c r="H116" s="490">
        <v>0.26492537313432835</v>
      </c>
      <c r="I116" s="47"/>
      <c r="J116" s="47"/>
      <c r="K116" s="47"/>
      <c r="L116" s="47"/>
      <c r="M116" s="47"/>
      <c r="N116" s="47"/>
      <c r="O116" s="47"/>
      <c r="P116" s="477"/>
      <c r="Q116" s="478"/>
    </row>
    <row r="117" spans="1:17" ht="12.75">
      <c r="A117" s="479"/>
      <c r="B117" s="471" t="s">
        <v>406</v>
      </c>
      <c r="C117" s="489">
        <v>0.12280701754385964</v>
      </c>
      <c r="D117" s="489">
        <v>0.06493506493506493</v>
      </c>
      <c r="E117" s="489">
        <v>0.1111111111111111</v>
      </c>
      <c r="F117" s="489">
        <v>0.16666666666666666</v>
      </c>
      <c r="G117" s="489">
        <v>0.09090909090909091</v>
      </c>
      <c r="H117" s="490">
        <v>0.1044776119402985</v>
      </c>
      <c r="I117" s="47"/>
      <c r="J117" s="47"/>
      <c r="K117" s="47"/>
      <c r="L117" s="47"/>
      <c r="M117" s="47"/>
      <c r="N117" s="47"/>
      <c r="O117" s="47"/>
      <c r="P117" s="477"/>
      <c r="Q117" s="478"/>
    </row>
    <row r="118" spans="1:17" ht="12.75">
      <c r="A118" s="479"/>
      <c r="B118" s="471" t="s">
        <v>407</v>
      </c>
      <c r="C118" s="489">
        <v>0.06140350877192982</v>
      </c>
      <c r="D118" s="489">
        <v>0.05194805194805195</v>
      </c>
      <c r="E118" s="489">
        <v>0</v>
      </c>
      <c r="F118" s="489">
        <v>0</v>
      </c>
      <c r="G118" s="489">
        <v>0</v>
      </c>
      <c r="H118" s="490">
        <v>0.041044776119402986</v>
      </c>
      <c r="I118" s="47"/>
      <c r="J118" s="47"/>
      <c r="K118" s="47"/>
      <c r="L118" s="47"/>
      <c r="M118" s="47"/>
      <c r="N118" s="47"/>
      <c r="O118" s="47"/>
      <c r="P118" s="477"/>
      <c r="Q118" s="478"/>
    </row>
    <row r="119" spans="1:17" ht="12.75">
      <c r="A119" s="480"/>
      <c r="B119" s="481" t="s">
        <v>17</v>
      </c>
      <c r="C119" s="482">
        <v>114</v>
      </c>
      <c r="D119" s="483">
        <v>77</v>
      </c>
      <c r="E119" s="483">
        <v>54</v>
      </c>
      <c r="F119" s="483">
        <v>12</v>
      </c>
      <c r="G119" s="483">
        <v>11</v>
      </c>
      <c r="H119" s="484">
        <v>270</v>
      </c>
      <c r="I119" s="47"/>
      <c r="J119" s="47"/>
      <c r="K119" s="47"/>
      <c r="L119" s="47"/>
      <c r="M119" s="47"/>
      <c r="N119" s="47"/>
      <c r="O119" s="47"/>
      <c r="P119" s="476"/>
      <c r="Q119" s="478"/>
    </row>
    <row r="120" spans="1:17" ht="12.75">
      <c r="A120" s="486" t="s">
        <v>371</v>
      </c>
      <c r="B120" s="471" t="s">
        <v>408</v>
      </c>
      <c r="C120" s="487"/>
      <c r="D120" s="487"/>
      <c r="E120" s="487"/>
      <c r="F120" s="487"/>
      <c r="G120" s="487"/>
      <c r="H120" s="488"/>
      <c r="I120" s="47"/>
      <c r="J120" s="47"/>
      <c r="K120" s="47"/>
      <c r="L120" s="47"/>
      <c r="M120" s="47"/>
      <c r="N120" s="47"/>
      <c r="O120" s="47"/>
      <c r="P120" s="47"/>
      <c r="Q120" s="478"/>
    </row>
    <row r="121" spans="1:17" ht="12.75">
      <c r="A121" s="479"/>
      <c r="B121" s="471" t="s">
        <v>404</v>
      </c>
      <c r="C121" s="489">
        <v>0.23684210526315788</v>
      </c>
      <c r="D121" s="489">
        <v>0.2987012987012987</v>
      </c>
      <c r="E121" s="489">
        <v>0.4074074074074074</v>
      </c>
      <c r="F121" s="489">
        <v>0</v>
      </c>
      <c r="G121" s="489">
        <v>0.18181818181818182</v>
      </c>
      <c r="H121" s="490">
        <v>0.27611940298507465</v>
      </c>
      <c r="I121" s="47"/>
      <c r="J121" s="47"/>
      <c r="K121" s="47"/>
      <c r="L121" s="47"/>
      <c r="M121" s="47"/>
      <c r="N121" s="47"/>
      <c r="O121" s="47"/>
      <c r="P121" s="477"/>
      <c r="Q121" s="478"/>
    </row>
    <row r="122" spans="1:17" ht="12.75">
      <c r="A122" s="479"/>
      <c r="B122" s="471" t="s">
        <v>405</v>
      </c>
      <c r="C122" s="489">
        <v>0.4298245614035088</v>
      </c>
      <c r="D122" s="489">
        <v>0.38961038961038963</v>
      </c>
      <c r="E122" s="489">
        <v>0.35185185185185186</v>
      </c>
      <c r="F122" s="489">
        <v>0.4166666666666667</v>
      </c>
      <c r="G122" s="489">
        <v>0.36363636363636365</v>
      </c>
      <c r="H122" s="490">
        <v>0.39925373134328357</v>
      </c>
      <c r="I122" s="47"/>
      <c r="J122" s="47"/>
      <c r="K122" s="47"/>
      <c r="L122" s="47"/>
      <c r="M122" s="47"/>
      <c r="N122" s="47"/>
      <c r="O122" s="47"/>
      <c r="P122" s="477"/>
      <c r="Q122" s="478"/>
    </row>
    <row r="123" spans="1:17" ht="12.75">
      <c r="A123" s="479"/>
      <c r="B123" s="471" t="s">
        <v>406</v>
      </c>
      <c r="C123" s="489">
        <v>0.24561403508771928</v>
      </c>
      <c r="D123" s="489">
        <v>0.2077922077922078</v>
      </c>
      <c r="E123" s="489">
        <v>0.18518518518518517</v>
      </c>
      <c r="F123" s="489">
        <v>0.4166666666666667</v>
      </c>
      <c r="G123" s="489">
        <v>0.45454545454545453</v>
      </c>
      <c r="H123" s="490">
        <v>0.23880597014925373</v>
      </c>
      <c r="I123" s="47"/>
      <c r="J123" s="47"/>
      <c r="K123" s="47"/>
      <c r="L123" s="47"/>
      <c r="M123" s="47"/>
      <c r="N123" s="47"/>
      <c r="O123" s="47"/>
      <c r="P123" s="477"/>
      <c r="Q123" s="478"/>
    </row>
    <row r="124" spans="1:17" ht="12.75">
      <c r="A124" s="479"/>
      <c r="B124" s="471" t="s">
        <v>407</v>
      </c>
      <c r="C124" s="489">
        <v>0.08771929824561403</v>
      </c>
      <c r="D124" s="489">
        <v>0.1038961038961039</v>
      </c>
      <c r="E124" s="489">
        <v>0.05555555555555555</v>
      </c>
      <c r="F124" s="489">
        <v>0.16666666666666666</v>
      </c>
      <c r="G124" s="489">
        <v>0</v>
      </c>
      <c r="H124" s="490">
        <v>0.08582089552238806</v>
      </c>
      <c r="I124" s="47"/>
      <c r="J124" s="47"/>
      <c r="K124" s="47"/>
      <c r="L124" s="47"/>
      <c r="M124" s="47"/>
      <c r="N124" s="47"/>
      <c r="O124" s="47"/>
      <c r="P124" s="477"/>
      <c r="Q124" s="478"/>
    </row>
    <row r="125" spans="1:17" ht="12.75">
      <c r="A125" s="480"/>
      <c r="B125" s="481" t="s">
        <v>17</v>
      </c>
      <c r="C125" s="482">
        <v>114</v>
      </c>
      <c r="D125" s="483">
        <v>77</v>
      </c>
      <c r="E125" s="483">
        <v>54</v>
      </c>
      <c r="F125" s="483">
        <v>12</v>
      </c>
      <c r="G125" s="483">
        <v>11</v>
      </c>
      <c r="H125" s="484">
        <v>270</v>
      </c>
      <c r="I125" s="47"/>
      <c r="J125" s="47"/>
      <c r="K125" s="47"/>
      <c r="L125" s="47"/>
      <c r="M125" s="47"/>
      <c r="N125" s="47"/>
      <c r="O125" s="47"/>
      <c r="P125" s="476"/>
      <c r="Q125" s="478"/>
    </row>
    <row r="126" spans="1:17" ht="12.75">
      <c r="A126" s="486" t="s">
        <v>373</v>
      </c>
      <c r="B126" s="471" t="s">
        <v>409</v>
      </c>
      <c r="C126" s="487"/>
      <c r="D126" s="487"/>
      <c r="E126" s="487"/>
      <c r="F126" s="487"/>
      <c r="G126" s="487"/>
      <c r="H126" s="488"/>
      <c r="I126" s="47"/>
      <c r="J126" s="47"/>
      <c r="K126" s="47"/>
      <c r="L126" s="47"/>
      <c r="M126" s="47"/>
      <c r="N126" s="47"/>
      <c r="O126" s="47"/>
      <c r="P126" s="47"/>
      <c r="Q126" s="478"/>
    </row>
    <row r="127" spans="1:17" ht="12.75">
      <c r="A127" s="479"/>
      <c r="B127" s="471" t="s">
        <v>404</v>
      </c>
      <c r="C127" s="489">
        <v>0.5789473684210527</v>
      </c>
      <c r="D127" s="489">
        <v>0.7012987012987013</v>
      </c>
      <c r="E127" s="489">
        <v>0.7407407407407407</v>
      </c>
      <c r="F127" s="489">
        <v>0.8333333333333334</v>
      </c>
      <c r="G127" s="489">
        <v>0.6363636363636364</v>
      </c>
      <c r="H127" s="490">
        <v>0.6604477611940298</v>
      </c>
      <c r="I127" s="47"/>
      <c r="J127" s="47"/>
      <c r="K127" s="47"/>
      <c r="L127" s="47"/>
      <c r="M127" s="47"/>
      <c r="N127" s="47"/>
      <c r="O127" s="47"/>
      <c r="P127" s="477"/>
      <c r="Q127" s="478"/>
    </row>
    <row r="128" spans="1:17" ht="12.75">
      <c r="A128" s="479"/>
      <c r="B128" s="471" t="s">
        <v>405</v>
      </c>
      <c r="C128" s="489">
        <v>0.2543859649122807</v>
      </c>
      <c r="D128" s="489">
        <v>0.2077922077922078</v>
      </c>
      <c r="E128" s="489">
        <v>0.14814814814814814</v>
      </c>
      <c r="F128" s="489">
        <v>0.08333333333333333</v>
      </c>
      <c r="G128" s="489">
        <v>0.2727272727272727</v>
      </c>
      <c r="H128" s="490">
        <v>0.2126865671641791</v>
      </c>
      <c r="I128" s="47"/>
      <c r="J128" s="47"/>
      <c r="K128" s="47"/>
      <c r="L128" s="47"/>
      <c r="M128" s="47"/>
      <c r="N128" s="47"/>
      <c r="O128" s="47"/>
      <c r="P128" s="477"/>
      <c r="Q128" s="478"/>
    </row>
    <row r="129" spans="1:17" ht="12.75">
      <c r="A129" s="479"/>
      <c r="B129" s="471" t="s">
        <v>406</v>
      </c>
      <c r="C129" s="489">
        <v>0.11403508771929824</v>
      </c>
      <c r="D129" s="489">
        <v>0.06493506493506493</v>
      </c>
      <c r="E129" s="489">
        <v>0.05555555555555555</v>
      </c>
      <c r="F129" s="489">
        <v>0.08333333333333333</v>
      </c>
      <c r="G129" s="489">
        <v>0</v>
      </c>
      <c r="H129" s="490">
        <v>0.08208955223880597</v>
      </c>
      <c r="I129" s="47"/>
      <c r="J129" s="47"/>
      <c r="K129" s="47"/>
      <c r="L129" s="47"/>
      <c r="M129" s="47"/>
      <c r="N129" s="47"/>
      <c r="O129" s="47"/>
      <c r="P129" s="477"/>
      <c r="Q129" s="478"/>
    </row>
    <row r="130" spans="1:17" ht="12.75">
      <c r="A130" s="479"/>
      <c r="B130" s="471" t="s">
        <v>407</v>
      </c>
      <c r="C130" s="489">
        <v>0.05263157894736842</v>
      </c>
      <c r="D130" s="489">
        <v>0.025974025974025976</v>
      </c>
      <c r="E130" s="489">
        <v>0.05555555555555555</v>
      </c>
      <c r="F130" s="489">
        <v>0</v>
      </c>
      <c r="G130" s="489">
        <v>0.09090909090909091</v>
      </c>
      <c r="H130" s="490">
        <v>0.04477611940298507</v>
      </c>
      <c r="I130" s="47"/>
      <c r="J130" s="47"/>
      <c r="K130" s="47"/>
      <c r="L130" s="47"/>
      <c r="M130" s="47"/>
      <c r="N130" s="47"/>
      <c r="O130" s="47"/>
      <c r="P130" s="477"/>
      <c r="Q130" s="478"/>
    </row>
    <row r="131" spans="1:17" ht="12.75">
      <c r="A131" s="6"/>
      <c r="B131" s="494" t="s">
        <v>17</v>
      </c>
      <c r="C131" s="33">
        <v>114</v>
      </c>
      <c r="D131" s="33">
        <v>77</v>
      </c>
      <c r="E131" s="33">
        <v>54</v>
      </c>
      <c r="F131" s="33">
        <v>12</v>
      </c>
      <c r="G131" s="33">
        <v>11</v>
      </c>
      <c r="H131" s="61">
        <v>270</v>
      </c>
      <c r="I131" s="47"/>
      <c r="J131" s="47"/>
      <c r="K131" s="47"/>
      <c r="L131" s="47"/>
      <c r="M131" s="47"/>
      <c r="N131" s="47"/>
      <c r="O131" s="47"/>
      <c r="P131" s="476"/>
      <c r="Q131" s="478"/>
    </row>
    <row r="132" spans="1:17" ht="12.75">
      <c r="A132" s="495" t="s">
        <v>310</v>
      </c>
      <c r="B132" s="496" t="s">
        <v>302</v>
      </c>
      <c r="C132" s="492"/>
      <c r="D132" s="492"/>
      <c r="E132" s="492"/>
      <c r="F132" s="492"/>
      <c r="G132" s="492"/>
      <c r="H132" s="493"/>
      <c r="I132" s="47"/>
      <c r="J132" s="47"/>
      <c r="K132" s="47"/>
      <c r="L132" s="47"/>
      <c r="M132" s="47"/>
      <c r="N132" s="47"/>
      <c r="O132" s="47"/>
      <c r="P132" s="47"/>
      <c r="Q132" s="478"/>
    </row>
    <row r="133" spans="1:17" ht="12.75">
      <c r="A133" s="479"/>
      <c r="B133" s="471" t="s">
        <v>303</v>
      </c>
      <c r="C133" s="487"/>
      <c r="D133" s="487"/>
      <c r="E133" s="487"/>
      <c r="F133" s="487"/>
      <c r="G133" s="487"/>
      <c r="H133" s="488"/>
      <c r="I133" s="47"/>
      <c r="J133" s="47"/>
      <c r="K133" s="47"/>
      <c r="L133" s="47"/>
      <c r="M133" s="47"/>
      <c r="N133" s="47"/>
      <c r="O133" s="47"/>
      <c r="P133" s="47"/>
      <c r="Q133" s="478"/>
    </row>
    <row r="134" spans="1:17" ht="12.75">
      <c r="A134" s="479"/>
      <c r="B134" s="471" t="s">
        <v>304</v>
      </c>
      <c r="C134" s="489">
        <v>0.09734513274336283</v>
      </c>
      <c r="D134" s="489">
        <v>0.07792207792207792</v>
      </c>
      <c r="E134" s="489">
        <v>0.20754716981132076</v>
      </c>
      <c r="F134" s="489">
        <v>0</v>
      </c>
      <c r="G134" s="489">
        <v>0.36363636363636365</v>
      </c>
      <c r="H134" s="490">
        <v>0.12030075187969924</v>
      </c>
      <c r="I134" s="47"/>
      <c r="J134" s="47"/>
      <c r="K134" s="47"/>
      <c r="L134" s="47"/>
      <c r="M134" s="47"/>
      <c r="N134" s="47"/>
      <c r="O134" s="47"/>
      <c r="P134" s="477"/>
      <c r="Q134" s="478"/>
    </row>
    <row r="135" spans="1:17" ht="12.75">
      <c r="A135" s="479"/>
      <c r="B135" s="471" t="s">
        <v>305</v>
      </c>
      <c r="C135" s="489">
        <v>0.40707964601769914</v>
      </c>
      <c r="D135" s="489">
        <v>0.37662337662337664</v>
      </c>
      <c r="E135" s="489">
        <v>0.41509433962264153</v>
      </c>
      <c r="F135" s="489">
        <v>0.4166666666666667</v>
      </c>
      <c r="G135" s="489">
        <v>0.18181818181818182</v>
      </c>
      <c r="H135" s="490">
        <v>0.39097744360902253</v>
      </c>
      <c r="I135" s="47"/>
      <c r="J135" s="47"/>
      <c r="K135" s="47"/>
      <c r="L135" s="47"/>
      <c r="M135" s="47"/>
      <c r="N135" s="47"/>
      <c r="O135" s="47"/>
      <c r="P135" s="477"/>
      <c r="Q135" s="478"/>
    </row>
    <row r="136" spans="1:17" ht="12.75">
      <c r="A136" s="479"/>
      <c r="B136" s="471" t="s">
        <v>306</v>
      </c>
      <c r="C136" s="489">
        <v>0.4247787610619469</v>
      </c>
      <c r="D136" s="489">
        <v>0.4935064935064935</v>
      </c>
      <c r="E136" s="489">
        <v>0.3584905660377358</v>
      </c>
      <c r="F136" s="489">
        <v>0.4166666666666667</v>
      </c>
      <c r="G136" s="489">
        <v>0.45454545454545453</v>
      </c>
      <c r="H136" s="490">
        <v>0.4323308270676692</v>
      </c>
      <c r="I136" s="47"/>
      <c r="J136" s="47"/>
      <c r="K136" s="47"/>
      <c r="L136" s="47"/>
      <c r="M136" s="47"/>
      <c r="N136" s="47"/>
      <c r="O136" s="47"/>
      <c r="P136" s="477"/>
      <c r="Q136" s="478"/>
    </row>
    <row r="137" spans="1:17" ht="12.75">
      <c r="A137" s="479"/>
      <c r="B137" s="471" t="s">
        <v>307</v>
      </c>
      <c r="C137" s="489">
        <v>0.05309734513274336</v>
      </c>
      <c r="D137" s="489">
        <v>0.03896103896103896</v>
      </c>
      <c r="E137" s="489">
        <v>0.018867924528301886</v>
      </c>
      <c r="F137" s="489">
        <v>0.16666666666666666</v>
      </c>
      <c r="G137" s="489">
        <v>0</v>
      </c>
      <c r="H137" s="490">
        <v>0.045112781954887216</v>
      </c>
      <c r="I137" s="47"/>
      <c r="J137" s="47"/>
      <c r="K137" s="47"/>
      <c r="L137" s="47"/>
      <c r="M137" s="47"/>
      <c r="N137" s="47"/>
      <c r="O137" s="47"/>
      <c r="P137" s="477"/>
      <c r="Q137" s="478"/>
    </row>
    <row r="138" spans="1:17" ht="12.75">
      <c r="A138" s="479"/>
      <c r="B138" s="471" t="s">
        <v>308</v>
      </c>
      <c r="C138" s="489">
        <v>0.017699115044247787</v>
      </c>
      <c r="D138" s="489">
        <v>0.012987012987012988</v>
      </c>
      <c r="E138" s="489">
        <v>0</v>
      </c>
      <c r="F138" s="489">
        <v>0</v>
      </c>
      <c r="G138" s="489">
        <v>0</v>
      </c>
      <c r="H138" s="490">
        <v>0.011278195488721804</v>
      </c>
      <c r="I138" s="47"/>
      <c r="J138" s="47"/>
      <c r="K138" s="47"/>
      <c r="L138" s="47"/>
      <c r="M138" s="47"/>
      <c r="N138" s="47"/>
      <c r="O138" s="47"/>
      <c r="P138" s="477"/>
      <c r="Q138" s="478"/>
    </row>
    <row r="139" spans="1:17" ht="12.75">
      <c r="A139" s="497"/>
      <c r="B139" s="494" t="s">
        <v>17</v>
      </c>
      <c r="C139" s="33">
        <v>113</v>
      </c>
      <c r="D139" s="33">
        <v>77</v>
      </c>
      <c r="E139" s="33">
        <v>53</v>
      </c>
      <c r="F139" s="33">
        <v>12</v>
      </c>
      <c r="G139" s="33">
        <v>11</v>
      </c>
      <c r="H139" s="61">
        <v>268</v>
      </c>
      <c r="I139" s="47"/>
      <c r="J139" s="47"/>
      <c r="K139" s="47"/>
      <c r="L139" s="47"/>
      <c r="M139" s="47"/>
      <c r="N139" s="47"/>
      <c r="O139" s="47"/>
      <c r="P139" s="476"/>
      <c r="Q139" s="478"/>
    </row>
    <row r="140" spans="1:17" ht="12.75">
      <c r="A140" s="498" t="s">
        <v>410</v>
      </c>
      <c r="B140" s="468" t="s">
        <v>411</v>
      </c>
      <c r="C140" s="492"/>
      <c r="D140" s="492"/>
      <c r="E140" s="492"/>
      <c r="F140" s="492"/>
      <c r="G140" s="492"/>
      <c r="H140" s="493"/>
      <c r="I140" s="47"/>
      <c r="J140" s="47"/>
      <c r="K140" s="47"/>
      <c r="L140" s="47"/>
      <c r="M140" s="47"/>
      <c r="N140" s="47"/>
      <c r="O140" s="47"/>
      <c r="P140" s="47"/>
      <c r="Q140" s="478"/>
    </row>
    <row r="141" spans="1:17" ht="12.75">
      <c r="A141" s="470" t="s">
        <v>364</v>
      </c>
      <c r="B141" s="471" t="s">
        <v>412</v>
      </c>
      <c r="C141" s="487"/>
      <c r="D141" s="487"/>
      <c r="E141" s="487"/>
      <c r="F141" s="487"/>
      <c r="G141" s="487"/>
      <c r="H141" s="488"/>
      <c r="I141" s="47"/>
      <c r="J141" s="47"/>
      <c r="K141" s="47"/>
      <c r="L141" s="47"/>
      <c r="M141" s="47"/>
      <c r="N141" s="47"/>
      <c r="O141" s="47"/>
      <c r="P141" s="47"/>
      <c r="Q141" s="478"/>
    </row>
    <row r="142" spans="1:17" ht="12.75">
      <c r="A142" s="479"/>
      <c r="B142" s="471" t="s">
        <v>413</v>
      </c>
      <c r="C142" s="489">
        <v>0.2831858407079646</v>
      </c>
      <c r="D142" s="489">
        <v>0.16883116883116883</v>
      </c>
      <c r="E142" s="489">
        <v>0.42592592592592593</v>
      </c>
      <c r="F142" s="489">
        <v>0.4166666666666667</v>
      </c>
      <c r="G142" s="489">
        <v>0.36363636363636365</v>
      </c>
      <c r="H142" s="490">
        <v>0.2883895131086142</v>
      </c>
      <c r="I142" s="47"/>
      <c r="J142" s="47"/>
      <c r="K142" s="47"/>
      <c r="L142" s="47"/>
      <c r="M142" s="47"/>
      <c r="N142" s="47"/>
      <c r="O142" s="47"/>
      <c r="P142" s="477"/>
      <c r="Q142" s="478"/>
    </row>
    <row r="143" spans="1:17" ht="12.75">
      <c r="A143" s="479"/>
      <c r="B143" s="471" t="s">
        <v>414</v>
      </c>
      <c r="C143" s="489">
        <v>0.2920353982300885</v>
      </c>
      <c r="D143" s="489">
        <v>0.4675324675324675</v>
      </c>
      <c r="E143" s="489">
        <v>0.37037037037037035</v>
      </c>
      <c r="F143" s="489">
        <v>0.25</v>
      </c>
      <c r="G143" s="489">
        <v>0.45454545454545453</v>
      </c>
      <c r="H143" s="490">
        <v>0.36329588014981273</v>
      </c>
      <c r="I143" s="47"/>
      <c r="J143" s="47"/>
      <c r="K143" s="47"/>
      <c r="L143" s="47"/>
      <c r="M143" s="47"/>
      <c r="N143" s="47"/>
      <c r="O143" s="47"/>
      <c r="P143" s="477"/>
      <c r="Q143" s="478"/>
    </row>
    <row r="144" spans="1:17" ht="12.75">
      <c r="A144" s="479"/>
      <c r="B144" s="471" t="s">
        <v>415</v>
      </c>
      <c r="C144" s="489">
        <v>0.4247787610619469</v>
      </c>
      <c r="D144" s="489">
        <v>0.36363636363636365</v>
      </c>
      <c r="E144" s="489">
        <v>0.2037037037037037</v>
      </c>
      <c r="F144" s="489">
        <v>0.3333333333333333</v>
      </c>
      <c r="G144" s="489">
        <v>0.18181818181818182</v>
      </c>
      <c r="H144" s="490">
        <v>0.34831460674157305</v>
      </c>
      <c r="I144" s="47"/>
      <c r="J144" s="47"/>
      <c r="K144" s="47"/>
      <c r="L144" s="47"/>
      <c r="M144" s="47"/>
      <c r="N144" s="47"/>
      <c r="O144" s="47"/>
      <c r="P144" s="477"/>
      <c r="Q144" s="478"/>
    </row>
    <row r="145" spans="1:17" ht="12.75">
      <c r="A145" s="480"/>
      <c r="B145" s="481" t="s">
        <v>17</v>
      </c>
      <c r="C145" s="482">
        <v>113</v>
      </c>
      <c r="D145" s="483">
        <v>77</v>
      </c>
      <c r="E145" s="483">
        <v>54</v>
      </c>
      <c r="F145" s="483">
        <v>12</v>
      </c>
      <c r="G145" s="483">
        <v>11</v>
      </c>
      <c r="H145" s="484">
        <v>269</v>
      </c>
      <c r="I145" s="47"/>
      <c r="J145" s="47"/>
      <c r="K145" s="47"/>
      <c r="L145" s="47"/>
      <c r="M145" s="47"/>
      <c r="N145" s="47"/>
      <c r="O145" s="47"/>
      <c r="P145" s="476"/>
      <c r="Q145" s="478"/>
    </row>
    <row r="146" spans="1:17" ht="12.75">
      <c r="A146" s="486" t="s">
        <v>371</v>
      </c>
      <c r="B146" s="471" t="s">
        <v>416</v>
      </c>
      <c r="C146" s="487"/>
      <c r="D146" s="487"/>
      <c r="E146" s="487"/>
      <c r="F146" s="487"/>
      <c r="G146" s="487"/>
      <c r="H146" s="488"/>
      <c r="I146" s="47"/>
      <c r="J146" s="47"/>
      <c r="K146" s="47"/>
      <c r="L146" s="47"/>
      <c r="M146" s="47"/>
      <c r="N146" s="47"/>
      <c r="O146" s="47"/>
      <c r="P146" s="47"/>
      <c r="Q146" s="478"/>
    </row>
    <row r="147" spans="1:17" ht="12.75">
      <c r="A147" s="479"/>
      <c r="B147" s="471" t="s">
        <v>413</v>
      </c>
      <c r="C147" s="489">
        <v>0.21238938053097345</v>
      </c>
      <c r="D147" s="489">
        <v>0.11688311688311688</v>
      </c>
      <c r="E147" s="489">
        <v>0.2222222222222222</v>
      </c>
      <c r="F147" s="489">
        <v>0.5833333333333334</v>
      </c>
      <c r="G147" s="489">
        <v>0.09090909090909091</v>
      </c>
      <c r="H147" s="490">
        <v>0.19850187265917604</v>
      </c>
      <c r="I147" s="47"/>
      <c r="J147" s="47"/>
      <c r="K147" s="47"/>
      <c r="L147" s="47"/>
      <c r="M147" s="47"/>
      <c r="N147" s="47"/>
      <c r="O147" s="47"/>
      <c r="P147" s="477"/>
      <c r="Q147" s="478"/>
    </row>
    <row r="148" spans="1:17" ht="12.75">
      <c r="A148" s="479"/>
      <c r="B148" s="471" t="s">
        <v>414</v>
      </c>
      <c r="C148" s="489">
        <v>0.3805309734513274</v>
      </c>
      <c r="D148" s="489">
        <v>0.18181818181818182</v>
      </c>
      <c r="E148" s="489">
        <v>0.3888888888888889</v>
      </c>
      <c r="F148" s="489">
        <v>0.16666666666666666</v>
      </c>
      <c r="G148" s="489">
        <v>0.5454545454545454</v>
      </c>
      <c r="H148" s="490">
        <v>0.32209737827715357</v>
      </c>
      <c r="I148" s="47"/>
      <c r="J148" s="47"/>
      <c r="K148" s="47"/>
      <c r="L148" s="47"/>
      <c r="M148" s="47"/>
      <c r="N148" s="47"/>
      <c r="O148" s="47"/>
      <c r="P148" s="477"/>
      <c r="Q148" s="478"/>
    </row>
    <row r="149" spans="1:17" ht="12.75">
      <c r="A149" s="479"/>
      <c r="B149" s="471" t="s">
        <v>415</v>
      </c>
      <c r="C149" s="489">
        <v>0.40707964601769914</v>
      </c>
      <c r="D149" s="489">
        <v>0.7012987012987013</v>
      </c>
      <c r="E149" s="489">
        <v>0.3888888888888889</v>
      </c>
      <c r="F149" s="489">
        <v>0.25</v>
      </c>
      <c r="G149" s="489">
        <v>0.36363636363636365</v>
      </c>
      <c r="H149" s="490">
        <v>0.4794007490636704</v>
      </c>
      <c r="I149" s="47"/>
      <c r="J149" s="47"/>
      <c r="K149" s="47"/>
      <c r="L149" s="47"/>
      <c r="M149" s="47"/>
      <c r="N149" s="47"/>
      <c r="O149" s="47"/>
      <c r="P149" s="477"/>
      <c r="Q149" s="478"/>
    </row>
    <row r="150" spans="1:17" ht="12.75">
      <c r="A150" s="480"/>
      <c r="B150" s="481" t="s">
        <v>17</v>
      </c>
      <c r="C150" s="482">
        <v>113</v>
      </c>
      <c r="D150" s="483">
        <v>77</v>
      </c>
      <c r="E150" s="483">
        <v>54</v>
      </c>
      <c r="F150" s="483">
        <v>12</v>
      </c>
      <c r="G150" s="483">
        <v>11</v>
      </c>
      <c r="H150" s="484">
        <v>269</v>
      </c>
      <c r="I150" s="47"/>
      <c r="J150" s="47"/>
      <c r="K150" s="47"/>
      <c r="L150" s="47"/>
      <c r="M150" s="47"/>
      <c r="N150" s="47"/>
      <c r="O150" s="47"/>
      <c r="P150" s="476"/>
      <c r="Q150" s="478"/>
    </row>
    <row r="151" spans="1:17" ht="12.75">
      <c r="A151" s="46" t="s">
        <v>56</v>
      </c>
      <c r="B151" s="13"/>
      <c r="C151" s="13"/>
      <c r="D151" s="13"/>
      <c r="E151" s="13"/>
      <c r="F151" s="13"/>
      <c r="G151" s="13"/>
      <c r="H151" s="21"/>
      <c r="I151" s="47"/>
      <c r="J151" s="11"/>
      <c r="K151" s="11"/>
      <c r="L151" s="11"/>
      <c r="M151" s="11"/>
      <c r="N151" s="11"/>
      <c r="O151" s="11"/>
      <c r="P151" s="52"/>
      <c r="Q151" s="460"/>
    </row>
    <row r="152" spans="1:17" ht="12.75">
      <c r="A152" s="458" t="s">
        <v>57</v>
      </c>
      <c r="B152" s="459"/>
      <c r="C152" s="11"/>
      <c r="D152" s="11"/>
      <c r="E152" s="11"/>
      <c r="F152" s="11"/>
      <c r="G152" s="11"/>
      <c r="H152" s="24"/>
      <c r="I152" s="47"/>
      <c r="J152" s="51"/>
      <c r="K152" s="51"/>
      <c r="L152" s="51"/>
      <c r="M152" s="51"/>
      <c r="N152" s="11"/>
      <c r="O152" s="11"/>
      <c r="P152" s="52"/>
      <c r="Q152" s="460"/>
    </row>
    <row r="153" spans="1:17" ht="12.75">
      <c r="A153" s="50" t="s">
        <v>360</v>
      </c>
      <c r="B153" s="459"/>
      <c r="C153" s="11"/>
      <c r="D153" s="11"/>
      <c r="E153" s="11"/>
      <c r="F153" s="11"/>
      <c r="G153" s="11"/>
      <c r="H153" s="24"/>
      <c r="I153" s="47"/>
      <c r="J153" s="11"/>
      <c r="K153" s="11"/>
      <c r="L153" s="11"/>
      <c r="M153" s="11"/>
      <c r="N153" s="11"/>
      <c r="O153" s="11"/>
      <c r="P153" s="52"/>
      <c r="Q153" s="460"/>
    </row>
    <row r="154" spans="1:17" ht="12.75">
      <c r="A154" s="461" t="s">
        <v>361</v>
      </c>
      <c r="B154" s="462"/>
      <c r="C154" s="7"/>
      <c r="D154" s="7"/>
      <c r="E154" s="7"/>
      <c r="F154" s="7"/>
      <c r="G154" s="7"/>
      <c r="H154" s="25"/>
      <c r="I154" s="47"/>
      <c r="J154" s="11"/>
      <c r="K154" s="11"/>
      <c r="L154" s="11"/>
      <c r="M154" s="11"/>
      <c r="N154" s="11"/>
      <c r="O154" s="11"/>
      <c r="P154" s="463"/>
      <c r="Q154" s="460"/>
    </row>
    <row r="155" spans="1:17" ht="4.5" customHeight="1">
      <c r="A155" s="464"/>
      <c r="B155" s="21"/>
      <c r="C155" s="12"/>
      <c r="D155" s="13"/>
      <c r="E155" s="13"/>
      <c r="F155" s="13"/>
      <c r="G155" s="13"/>
      <c r="H155" s="21"/>
      <c r="I155" s="47"/>
      <c r="J155" s="11"/>
      <c r="K155" s="11"/>
      <c r="L155" s="11"/>
      <c r="M155" s="11"/>
      <c r="N155" s="11"/>
      <c r="O155" s="11"/>
      <c r="P155" s="93"/>
      <c r="Q155" s="460"/>
    </row>
    <row r="156" spans="1:17" ht="14.25" customHeight="1">
      <c r="A156" s="1" t="s">
        <v>455</v>
      </c>
      <c r="B156" s="2"/>
      <c r="C156" s="3" t="s">
        <v>1</v>
      </c>
      <c r="D156" s="4" t="s">
        <v>2</v>
      </c>
      <c r="E156" s="4" t="s">
        <v>3</v>
      </c>
      <c r="F156" s="4" t="s">
        <v>4</v>
      </c>
      <c r="G156" s="4" t="s">
        <v>5</v>
      </c>
      <c r="H156" s="5" t="s">
        <v>6</v>
      </c>
      <c r="I156" s="47"/>
      <c r="J156" s="87"/>
      <c r="K156" s="88"/>
      <c r="L156" s="88"/>
      <c r="M156" s="88"/>
      <c r="N156" s="88"/>
      <c r="O156" s="88"/>
      <c r="P156" s="94"/>
      <c r="Q156" s="460"/>
    </row>
    <row r="157" spans="1:17" ht="12.75">
      <c r="A157" s="486" t="s">
        <v>373</v>
      </c>
      <c r="B157" s="471" t="s">
        <v>417</v>
      </c>
      <c r="C157" s="487"/>
      <c r="D157" s="487"/>
      <c r="E157" s="487"/>
      <c r="F157" s="487"/>
      <c r="G157" s="487"/>
      <c r="H157" s="488"/>
      <c r="I157" s="47"/>
      <c r="J157" s="47"/>
      <c r="K157" s="47"/>
      <c r="L157" s="47"/>
      <c r="M157" s="47"/>
      <c r="N157" s="47"/>
      <c r="O157" s="47"/>
      <c r="P157" s="47"/>
      <c r="Q157" s="478"/>
    </row>
    <row r="158" spans="1:17" ht="12.75">
      <c r="A158" s="479"/>
      <c r="B158" s="471" t="s">
        <v>413</v>
      </c>
      <c r="C158" s="489">
        <v>0.36283185840707965</v>
      </c>
      <c r="D158" s="489">
        <v>0.2597402597402597</v>
      </c>
      <c r="E158" s="489">
        <v>0.4444444444444444</v>
      </c>
      <c r="F158" s="489">
        <v>0.3333333333333333</v>
      </c>
      <c r="G158" s="489">
        <v>0.09090909090909091</v>
      </c>
      <c r="H158" s="490">
        <v>0.33707865168539325</v>
      </c>
      <c r="I158" s="47"/>
      <c r="J158" s="47"/>
      <c r="K158" s="47"/>
      <c r="L158" s="47"/>
      <c r="M158" s="47"/>
      <c r="N158" s="47"/>
      <c r="O158" s="47"/>
      <c r="P158" s="477"/>
      <c r="Q158" s="478"/>
    </row>
    <row r="159" spans="1:17" ht="12.75">
      <c r="A159" s="479"/>
      <c r="B159" s="471" t="s">
        <v>414</v>
      </c>
      <c r="C159" s="489">
        <v>0.336283185840708</v>
      </c>
      <c r="D159" s="489">
        <v>0.3246753246753247</v>
      </c>
      <c r="E159" s="489">
        <v>0.2777777777777778</v>
      </c>
      <c r="F159" s="489">
        <v>0.25</v>
      </c>
      <c r="G159" s="489">
        <v>0.6363636363636364</v>
      </c>
      <c r="H159" s="490">
        <v>0.3295880149812734</v>
      </c>
      <c r="I159" s="47"/>
      <c r="J159" s="47"/>
      <c r="K159" s="47"/>
      <c r="L159" s="47"/>
      <c r="M159" s="47"/>
      <c r="N159" s="47"/>
      <c r="O159" s="47"/>
      <c r="P159" s="477"/>
      <c r="Q159" s="478"/>
    </row>
    <row r="160" spans="1:17" ht="12.75">
      <c r="A160" s="479"/>
      <c r="B160" s="471" t="s">
        <v>415</v>
      </c>
      <c r="C160" s="489">
        <v>0.3008849557522124</v>
      </c>
      <c r="D160" s="489">
        <v>0.4155844155844156</v>
      </c>
      <c r="E160" s="489">
        <v>0.2777777777777778</v>
      </c>
      <c r="F160" s="489">
        <v>0.4166666666666667</v>
      </c>
      <c r="G160" s="489">
        <v>0.2727272727272727</v>
      </c>
      <c r="H160" s="490">
        <v>0.3333333333333333</v>
      </c>
      <c r="I160" s="47"/>
      <c r="J160" s="47"/>
      <c r="K160" s="47"/>
      <c r="L160" s="47"/>
      <c r="M160" s="47"/>
      <c r="N160" s="47"/>
      <c r="O160" s="47"/>
      <c r="P160" s="477"/>
      <c r="Q160" s="478"/>
    </row>
    <row r="161" spans="1:17" ht="12.75">
      <c r="A161" s="480"/>
      <c r="B161" s="481" t="s">
        <v>17</v>
      </c>
      <c r="C161" s="482">
        <v>113</v>
      </c>
      <c r="D161" s="483">
        <v>77</v>
      </c>
      <c r="E161" s="483">
        <v>54</v>
      </c>
      <c r="F161" s="483">
        <v>12</v>
      </c>
      <c r="G161" s="483">
        <v>11</v>
      </c>
      <c r="H161" s="484">
        <v>269</v>
      </c>
      <c r="I161" s="47"/>
      <c r="J161" s="47"/>
      <c r="K161" s="47"/>
      <c r="L161" s="47"/>
      <c r="M161" s="47"/>
      <c r="N161" s="47"/>
      <c r="O161" s="47"/>
      <c r="P161" s="476"/>
      <c r="Q161" s="478"/>
    </row>
    <row r="162" spans="1:17" ht="12.75">
      <c r="A162" s="486" t="s">
        <v>376</v>
      </c>
      <c r="B162" s="471" t="s">
        <v>418</v>
      </c>
      <c r="C162" s="487"/>
      <c r="D162" s="487"/>
      <c r="E162" s="487"/>
      <c r="F162" s="487"/>
      <c r="G162" s="487"/>
      <c r="H162" s="488"/>
      <c r="I162" s="47"/>
      <c r="J162" s="47"/>
      <c r="K162" s="47"/>
      <c r="L162" s="47"/>
      <c r="M162" s="47"/>
      <c r="N162" s="47"/>
      <c r="O162" s="47"/>
      <c r="P162" s="47"/>
      <c r="Q162" s="478"/>
    </row>
    <row r="163" spans="1:17" ht="12.75">
      <c r="A163" s="479"/>
      <c r="B163" s="471" t="s">
        <v>413</v>
      </c>
      <c r="C163" s="489">
        <v>0.24107142857142858</v>
      </c>
      <c r="D163" s="489">
        <v>0.2077922077922078</v>
      </c>
      <c r="E163" s="489">
        <v>0.2037037037037037</v>
      </c>
      <c r="F163" s="489">
        <v>0.16666666666666666</v>
      </c>
      <c r="G163" s="489">
        <v>0.2727272727272727</v>
      </c>
      <c r="H163" s="490">
        <v>0.22180451127819548</v>
      </c>
      <c r="I163" s="47"/>
      <c r="J163" s="47"/>
      <c r="K163" s="47"/>
      <c r="L163" s="47"/>
      <c r="M163" s="47"/>
      <c r="N163" s="47"/>
      <c r="O163" s="47"/>
      <c r="P163" s="477"/>
      <c r="Q163" s="478"/>
    </row>
    <row r="164" spans="1:17" ht="12.75">
      <c r="A164" s="479"/>
      <c r="B164" s="471" t="s">
        <v>414</v>
      </c>
      <c r="C164" s="489">
        <v>0.36607142857142855</v>
      </c>
      <c r="D164" s="489">
        <v>0.2987012987012987</v>
      </c>
      <c r="E164" s="489">
        <v>0.5185185185185185</v>
      </c>
      <c r="F164" s="489">
        <v>0.4166666666666667</v>
      </c>
      <c r="G164" s="489">
        <v>0.45454545454545453</v>
      </c>
      <c r="H164" s="490">
        <v>0.38345864661654133</v>
      </c>
      <c r="I164" s="47"/>
      <c r="J164" s="47"/>
      <c r="K164" s="47"/>
      <c r="L164" s="47"/>
      <c r="M164" s="47"/>
      <c r="N164" s="47"/>
      <c r="O164" s="47"/>
      <c r="P164" s="477"/>
      <c r="Q164" s="478"/>
    </row>
    <row r="165" spans="1:17" ht="12.75">
      <c r="A165" s="479"/>
      <c r="B165" s="471" t="s">
        <v>415</v>
      </c>
      <c r="C165" s="489">
        <v>0.39285714285714285</v>
      </c>
      <c r="D165" s="489">
        <v>0.4935064935064935</v>
      </c>
      <c r="E165" s="489">
        <v>0.2777777777777778</v>
      </c>
      <c r="F165" s="489">
        <v>0.4166666666666667</v>
      </c>
      <c r="G165" s="489">
        <v>0.2727272727272727</v>
      </c>
      <c r="H165" s="490">
        <v>0.39473684210526316</v>
      </c>
      <c r="I165" s="47"/>
      <c r="J165" s="47"/>
      <c r="K165" s="47"/>
      <c r="L165" s="47"/>
      <c r="M165" s="47"/>
      <c r="N165" s="47"/>
      <c r="O165" s="47"/>
      <c r="P165" s="477"/>
      <c r="Q165" s="478"/>
    </row>
    <row r="166" spans="1:17" ht="12.75">
      <c r="A166" s="480"/>
      <c r="B166" s="481" t="s">
        <v>17</v>
      </c>
      <c r="C166" s="482">
        <v>112</v>
      </c>
      <c r="D166" s="483">
        <v>77</v>
      </c>
      <c r="E166" s="483">
        <v>54</v>
      </c>
      <c r="F166" s="483">
        <v>12</v>
      </c>
      <c r="G166" s="483">
        <v>11</v>
      </c>
      <c r="H166" s="484">
        <v>267</v>
      </c>
      <c r="I166" s="47"/>
      <c r="J166" s="47"/>
      <c r="K166" s="47"/>
      <c r="L166" s="47"/>
      <c r="M166" s="47"/>
      <c r="N166" s="47"/>
      <c r="O166" s="47"/>
      <c r="P166" s="476"/>
      <c r="Q166" s="478"/>
    </row>
    <row r="167" spans="1:17" ht="12.75">
      <c r="A167" s="486" t="s">
        <v>378</v>
      </c>
      <c r="B167" s="471" t="s">
        <v>419</v>
      </c>
      <c r="C167" s="487"/>
      <c r="D167" s="487"/>
      <c r="E167" s="487"/>
      <c r="F167" s="487"/>
      <c r="G167" s="487"/>
      <c r="H167" s="488"/>
      <c r="I167" s="47"/>
      <c r="J167" s="47"/>
      <c r="K167" s="47"/>
      <c r="L167" s="47"/>
      <c r="M167" s="47"/>
      <c r="N167" s="47"/>
      <c r="O167" s="47"/>
      <c r="P167" s="47"/>
      <c r="Q167" s="478"/>
    </row>
    <row r="168" spans="1:17" ht="12.75">
      <c r="A168" s="479"/>
      <c r="B168" s="471" t="s">
        <v>413</v>
      </c>
      <c r="C168" s="489">
        <v>0.30973451327433627</v>
      </c>
      <c r="D168" s="489">
        <v>0.3116883116883117</v>
      </c>
      <c r="E168" s="489">
        <v>0.35185185185185186</v>
      </c>
      <c r="F168" s="489">
        <v>0.25</v>
      </c>
      <c r="G168" s="489">
        <v>0.2727272727272727</v>
      </c>
      <c r="H168" s="490">
        <v>0.3146067415730337</v>
      </c>
      <c r="I168" s="47"/>
      <c r="J168" s="47"/>
      <c r="K168" s="47"/>
      <c r="L168" s="47"/>
      <c r="M168" s="47"/>
      <c r="N168" s="47"/>
      <c r="O168" s="47"/>
      <c r="P168" s="477"/>
      <c r="Q168" s="478"/>
    </row>
    <row r="169" spans="1:17" ht="12.75">
      <c r="A169" s="479"/>
      <c r="B169" s="471" t="s">
        <v>414</v>
      </c>
      <c r="C169" s="489">
        <v>0.3805309734513274</v>
      </c>
      <c r="D169" s="489">
        <v>0.33766233766233766</v>
      </c>
      <c r="E169" s="489">
        <v>0.46296296296296297</v>
      </c>
      <c r="F169" s="489">
        <v>0.4166666666666667</v>
      </c>
      <c r="G169" s="489">
        <v>0.5454545454545454</v>
      </c>
      <c r="H169" s="490">
        <v>0.39325842696629215</v>
      </c>
      <c r="I169" s="47"/>
      <c r="J169" s="47"/>
      <c r="K169" s="47"/>
      <c r="L169" s="47"/>
      <c r="M169" s="47"/>
      <c r="N169" s="47"/>
      <c r="O169" s="47"/>
      <c r="P169" s="477"/>
      <c r="Q169" s="478"/>
    </row>
    <row r="170" spans="1:17" ht="12.75">
      <c r="A170" s="479"/>
      <c r="B170" s="471" t="s">
        <v>415</v>
      </c>
      <c r="C170" s="489">
        <v>0.30973451327433627</v>
      </c>
      <c r="D170" s="489">
        <v>0.35064935064935066</v>
      </c>
      <c r="E170" s="489">
        <v>0.18518518518518517</v>
      </c>
      <c r="F170" s="489">
        <v>0.3333333333333333</v>
      </c>
      <c r="G170" s="489">
        <v>0.18181818181818182</v>
      </c>
      <c r="H170" s="490">
        <v>0.29213483146067415</v>
      </c>
      <c r="I170" s="47"/>
      <c r="J170" s="47"/>
      <c r="K170" s="47"/>
      <c r="L170" s="47"/>
      <c r="M170" s="47"/>
      <c r="N170" s="47"/>
      <c r="O170" s="47"/>
      <c r="P170" s="477"/>
      <c r="Q170" s="478"/>
    </row>
    <row r="171" spans="1:17" ht="12.75">
      <c r="A171" s="480"/>
      <c r="B171" s="481" t="s">
        <v>17</v>
      </c>
      <c r="C171" s="482">
        <v>113</v>
      </c>
      <c r="D171" s="483">
        <v>77</v>
      </c>
      <c r="E171" s="483">
        <v>54</v>
      </c>
      <c r="F171" s="483">
        <v>12</v>
      </c>
      <c r="G171" s="483">
        <v>11</v>
      </c>
      <c r="H171" s="484">
        <v>268</v>
      </c>
      <c r="I171" s="47"/>
      <c r="J171" s="47"/>
      <c r="K171" s="47"/>
      <c r="L171" s="47"/>
      <c r="M171" s="47"/>
      <c r="N171" s="47"/>
      <c r="O171" s="47"/>
      <c r="P171" s="476"/>
      <c r="Q171" s="478"/>
    </row>
    <row r="172" spans="1:17" ht="12.75">
      <c r="A172" s="486" t="s">
        <v>380</v>
      </c>
      <c r="B172" s="471" t="s">
        <v>420</v>
      </c>
      <c r="C172" s="487"/>
      <c r="D172" s="487"/>
      <c r="E172" s="487"/>
      <c r="F172" s="487"/>
      <c r="G172" s="487"/>
      <c r="H172" s="488"/>
      <c r="I172" s="47"/>
      <c r="J172" s="47"/>
      <c r="K172" s="47"/>
      <c r="L172" s="47"/>
      <c r="M172" s="47"/>
      <c r="N172" s="47"/>
      <c r="O172" s="47"/>
      <c r="P172" s="47"/>
      <c r="Q172" s="478"/>
    </row>
    <row r="173" spans="1:17" ht="12.75">
      <c r="A173" s="479"/>
      <c r="B173" s="471" t="s">
        <v>413</v>
      </c>
      <c r="C173" s="489">
        <v>0.09734513274336283</v>
      </c>
      <c r="D173" s="489">
        <v>0.05194805194805195</v>
      </c>
      <c r="E173" s="489">
        <v>0.07407407407407407</v>
      </c>
      <c r="F173" s="489">
        <v>0.08333333333333333</v>
      </c>
      <c r="G173" s="489">
        <v>0</v>
      </c>
      <c r="H173" s="490">
        <v>0.0749063670411985</v>
      </c>
      <c r="I173" s="47"/>
      <c r="J173" s="47"/>
      <c r="K173" s="47"/>
      <c r="L173" s="47"/>
      <c r="M173" s="47"/>
      <c r="N173" s="47"/>
      <c r="O173" s="47"/>
      <c r="P173" s="477"/>
      <c r="Q173" s="478"/>
    </row>
    <row r="174" spans="1:17" ht="12.75">
      <c r="A174" s="479"/>
      <c r="B174" s="471" t="s">
        <v>414</v>
      </c>
      <c r="C174" s="489">
        <v>0.20353982300884957</v>
      </c>
      <c r="D174" s="489">
        <v>0.12987012987012986</v>
      </c>
      <c r="E174" s="489">
        <v>0.2777777777777778</v>
      </c>
      <c r="F174" s="489">
        <v>0.16666666666666666</v>
      </c>
      <c r="G174" s="489">
        <v>0.09090909090909091</v>
      </c>
      <c r="H174" s="490">
        <v>0.19101123595505617</v>
      </c>
      <c r="I174" s="47"/>
      <c r="J174" s="47"/>
      <c r="K174" s="47"/>
      <c r="L174" s="47"/>
      <c r="M174" s="47"/>
      <c r="N174" s="47"/>
      <c r="O174" s="47"/>
      <c r="P174" s="477"/>
      <c r="Q174" s="478"/>
    </row>
    <row r="175" spans="1:17" ht="12.75">
      <c r="A175" s="479"/>
      <c r="B175" s="471" t="s">
        <v>415</v>
      </c>
      <c r="C175" s="489">
        <v>0.6991150442477876</v>
      </c>
      <c r="D175" s="489">
        <v>0.8181818181818182</v>
      </c>
      <c r="E175" s="489">
        <v>0.6481481481481481</v>
      </c>
      <c r="F175" s="489">
        <v>0.75</v>
      </c>
      <c r="G175" s="489">
        <v>0.9090909090909091</v>
      </c>
      <c r="H175" s="490">
        <v>0.7340823970037453</v>
      </c>
      <c r="I175" s="47"/>
      <c r="J175" s="47"/>
      <c r="K175" s="47"/>
      <c r="L175" s="47"/>
      <c r="M175" s="47"/>
      <c r="N175" s="47"/>
      <c r="O175" s="47"/>
      <c r="P175" s="477"/>
      <c r="Q175" s="478"/>
    </row>
    <row r="176" spans="1:17" ht="12.75">
      <c r="A176" s="480"/>
      <c r="B176" s="481" t="s">
        <v>17</v>
      </c>
      <c r="C176" s="482">
        <v>113</v>
      </c>
      <c r="D176" s="483">
        <v>77</v>
      </c>
      <c r="E176" s="483">
        <v>54</v>
      </c>
      <c r="F176" s="483">
        <v>12</v>
      </c>
      <c r="G176" s="483">
        <v>11</v>
      </c>
      <c r="H176" s="484">
        <v>268</v>
      </c>
      <c r="I176" s="47"/>
      <c r="J176" s="47"/>
      <c r="K176" s="47"/>
      <c r="L176" s="47"/>
      <c r="M176" s="47"/>
      <c r="N176" s="47"/>
      <c r="O176" s="47"/>
      <c r="P176" s="476"/>
      <c r="Q176" s="478"/>
    </row>
    <row r="177" spans="1:17" ht="12.75">
      <c r="A177" s="486" t="s">
        <v>382</v>
      </c>
      <c r="B177" s="471" t="s">
        <v>421</v>
      </c>
      <c r="C177" s="487"/>
      <c r="D177" s="487"/>
      <c r="E177" s="487"/>
      <c r="F177" s="487"/>
      <c r="G177" s="487"/>
      <c r="H177" s="488"/>
      <c r="I177" s="47"/>
      <c r="J177" s="47"/>
      <c r="K177" s="47"/>
      <c r="L177" s="47"/>
      <c r="M177" s="47"/>
      <c r="N177" s="47"/>
      <c r="O177" s="47"/>
      <c r="P177" s="47"/>
      <c r="Q177" s="478"/>
    </row>
    <row r="178" spans="1:17" ht="12.75">
      <c r="A178" s="479"/>
      <c r="B178" s="471" t="s">
        <v>413</v>
      </c>
      <c r="C178" s="489">
        <v>0.3008849557522124</v>
      </c>
      <c r="D178" s="489">
        <v>0.12987012987012986</v>
      </c>
      <c r="E178" s="489">
        <v>0.32075471698113206</v>
      </c>
      <c r="F178" s="489">
        <v>0.4166666666666667</v>
      </c>
      <c r="G178" s="489">
        <v>0.2727272727272727</v>
      </c>
      <c r="H178" s="490">
        <v>0.2593984962406015</v>
      </c>
      <c r="I178" s="47"/>
      <c r="J178" s="47"/>
      <c r="K178" s="47"/>
      <c r="L178" s="47"/>
      <c r="M178" s="47"/>
      <c r="N178" s="47"/>
      <c r="O178" s="47"/>
      <c r="P178" s="477"/>
      <c r="Q178" s="478"/>
    </row>
    <row r="179" spans="1:17" ht="12.75">
      <c r="A179" s="479"/>
      <c r="B179" s="471" t="s">
        <v>414</v>
      </c>
      <c r="C179" s="489">
        <v>0.20353982300884957</v>
      </c>
      <c r="D179" s="489">
        <v>0.3246753246753247</v>
      </c>
      <c r="E179" s="489">
        <v>0.32075471698113206</v>
      </c>
      <c r="F179" s="489">
        <v>0.08333333333333333</v>
      </c>
      <c r="G179" s="489">
        <v>0.36363636363636365</v>
      </c>
      <c r="H179" s="490">
        <v>0.2631578947368421</v>
      </c>
      <c r="I179" s="47"/>
      <c r="J179" s="47"/>
      <c r="K179" s="47"/>
      <c r="L179" s="47"/>
      <c r="M179" s="47"/>
      <c r="N179" s="47"/>
      <c r="O179" s="47"/>
      <c r="P179" s="477"/>
      <c r="Q179" s="478"/>
    </row>
    <row r="180" spans="1:17" ht="12.75">
      <c r="A180" s="479"/>
      <c r="B180" s="471" t="s">
        <v>415</v>
      </c>
      <c r="C180" s="489">
        <v>0.49557522123893805</v>
      </c>
      <c r="D180" s="489">
        <v>0.5454545454545454</v>
      </c>
      <c r="E180" s="489">
        <v>0.3584905660377358</v>
      </c>
      <c r="F180" s="489">
        <v>0.5</v>
      </c>
      <c r="G180" s="489">
        <v>0.36363636363636365</v>
      </c>
      <c r="H180" s="490">
        <v>0.4774436090225564</v>
      </c>
      <c r="I180" s="47"/>
      <c r="J180" s="47"/>
      <c r="K180" s="47"/>
      <c r="L180" s="47"/>
      <c r="M180" s="47"/>
      <c r="N180" s="47"/>
      <c r="O180" s="47"/>
      <c r="P180" s="477"/>
      <c r="Q180" s="478"/>
    </row>
    <row r="181" spans="1:17" ht="12.75">
      <c r="A181" s="480"/>
      <c r="B181" s="481" t="s">
        <v>17</v>
      </c>
      <c r="C181" s="482">
        <v>113</v>
      </c>
      <c r="D181" s="483">
        <v>77</v>
      </c>
      <c r="E181" s="483">
        <v>53</v>
      </c>
      <c r="F181" s="483">
        <v>12</v>
      </c>
      <c r="G181" s="483">
        <v>11</v>
      </c>
      <c r="H181" s="484">
        <v>267</v>
      </c>
      <c r="I181" s="47"/>
      <c r="J181" s="47"/>
      <c r="K181" s="47"/>
      <c r="L181" s="47"/>
      <c r="M181" s="47"/>
      <c r="N181" s="47"/>
      <c r="O181" s="47"/>
      <c r="P181" s="476"/>
      <c r="Q181" s="478"/>
    </row>
    <row r="182" spans="1:17" ht="12.75">
      <c r="A182" s="486" t="s">
        <v>384</v>
      </c>
      <c r="B182" s="471" t="s">
        <v>422</v>
      </c>
      <c r="C182" s="487"/>
      <c r="D182" s="487"/>
      <c r="E182" s="487"/>
      <c r="F182" s="487"/>
      <c r="G182" s="487"/>
      <c r="H182" s="488"/>
      <c r="I182" s="47"/>
      <c r="J182" s="47"/>
      <c r="K182" s="47"/>
      <c r="L182" s="47"/>
      <c r="M182" s="47"/>
      <c r="N182" s="47"/>
      <c r="O182" s="47"/>
      <c r="P182" s="47"/>
      <c r="Q182" s="478"/>
    </row>
    <row r="183" spans="1:17" ht="12.75">
      <c r="A183" s="479"/>
      <c r="B183" s="471" t="s">
        <v>413</v>
      </c>
      <c r="C183" s="489">
        <v>0.26548672566371684</v>
      </c>
      <c r="D183" s="489">
        <v>0.09090909090909091</v>
      </c>
      <c r="E183" s="489">
        <v>0.2037037037037037</v>
      </c>
      <c r="F183" s="489">
        <v>0.16666666666666666</v>
      </c>
      <c r="G183" s="489">
        <v>0.18181818181818182</v>
      </c>
      <c r="H183" s="490">
        <v>0.1947565543071161</v>
      </c>
      <c r="I183" s="47"/>
      <c r="J183" s="47"/>
      <c r="K183" s="47"/>
      <c r="L183" s="47"/>
      <c r="M183" s="47"/>
      <c r="N183" s="47"/>
      <c r="O183" s="47"/>
      <c r="P183" s="477"/>
      <c r="Q183" s="478"/>
    </row>
    <row r="184" spans="1:17" ht="12.75">
      <c r="A184" s="479"/>
      <c r="B184" s="471" t="s">
        <v>414</v>
      </c>
      <c r="C184" s="489">
        <v>0.35398230088495575</v>
      </c>
      <c r="D184" s="489">
        <v>0.3246753246753247</v>
      </c>
      <c r="E184" s="489">
        <v>0.3333333333333333</v>
      </c>
      <c r="F184" s="489">
        <v>0.16666666666666666</v>
      </c>
      <c r="G184" s="489">
        <v>0.45454545454545453</v>
      </c>
      <c r="H184" s="490">
        <v>0.33707865168539325</v>
      </c>
      <c r="I184" s="47"/>
      <c r="J184" s="47"/>
      <c r="K184" s="47"/>
      <c r="L184" s="47"/>
      <c r="M184" s="47"/>
      <c r="N184" s="47"/>
      <c r="O184" s="47"/>
      <c r="P184" s="477"/>
      <c r="Q184" s="478"/>
    </row>
    <row r="185" spans="1:17" ht="12.75">
      <c r="A185" s="479"/>
      <c r="B185" s="471" t="s">
        <v>415</v>
      </c>
      <c r="C185" s="489">
        <v>0.3805309734513274</v>
      </c>
      <c r="D185" s="489">
        <v>0.5844155844155844</v>
      </c>
      <c r="E185" s="489">
        <v>0.46296296296296297</v>
      </c>
      <c r="F185" s="489">
        <v>0.6666666666666666</v>
      </c>
      <c r="G185" s="489">
        <v>0.36363636363636365</v>
      </c>
      <c r="H185" s="490">
        <v>0.4681647940074906</v>
      </c>
      <c r="I185" s="47"/>
      <c r="J185" s="47"/>
      <c r="K185" s="47"/>
      <c r="L185" s="47"/>
      <c r="M185" s="47"/>
      <c r="N185" s="47"/>
      <c r="O185" s="47"/>
      <c r="P185" s="477"/>
      <c r="Q185" s="478"/>
    </row>
    <row r="186" spans="1:17" ht="12.75">
      <c r="A186" s="499"/>
      <c r="B186" s="481" t="s">
        <v>17</v>
      </c>
      <c r="C186" s="500">
        <v>113</v>
      </c>
      <c r="D186" s="500">
        <v>77</v>
      </c>
      <c r="E186" s="500">
        <v>54</v>
      </c>
      <c r="F186" s="500">
        <v>12</v>
      </c>
      <c r="G186" s="500">
        <v>11</v>
      </c>
      <c r="H186" s="501">
        <v>268</v>
      </c>
      <c r="I186" s="47"/>
      <c r="J186" s="47"/>
      <c r="K186" s="47"/>
      <c r="L186" s="47"/>
      <c r="M186" s="47"/>
      <c r="N186" s="47"/>
      <c r="O186" s="47"/>
      <c r="P186" s="476"/>
      <c r="Q186" s="478"/>
    </row>
    <row r="187" spans="1:17" ht="12.75">
      <c r="A187" s="486" t="s">
        <v>386</v>
      </c>
      <c r="B187" s="471" t="s">
        <v>423</v>
      </c>
      <c r="C187" s="487"/>
      <c r="D187" s="487"/>
      <c r="E187" s="487"/>
      <c r="F187" s="487"/>
      <c r="G187" s="487"/>
      <c r="H187" s="488"/>
      <c r="I187" s="47"/>
      <c r="J187" s="47"/>
      <c r="K187" s="47"/>
      <c r="L187" s="47"/>
      <c r="M187" s="47"/>
      <c r="N187" s="47"/>
      <c r="O187" s="47"/>
      <c r="P187" s="47"/>
      <c r="Q187" s="478"/>
    </row>
    <row r="188" spans="1:17" ht="12.75">
      <c r="A188" s="479"/>
      <c r="B188" s="471" t="s">
        <v>413</v>
      </c>
      <c r="C188" s="489">
        <v>0.6875</v>
      </c>
      <c r="D188" s="489">
        <v>0.4935064935064935</v>
      </c>
      <c r="E188" s="489">
        <v>0.6296296296296297</v>
      </c>
      <c r="F188" s="489">
        <v>0.6666666666666666</v>
      </c>
      <c r="G188" s="489">
        <v>0.7272727272727273</v>
      </c>
      <c r="H188" s="490">
        <v>0.6203007518796992</v>
      </c>
      <c r="I188" s="47"/>
      <c r="J188" s="47"/>
      <c r="K188" s="47"/>
      <c r="L188" s="47"/>
      <c r="M188" s="47"/>
      <c r="N188" s="47"/>
      <c r="O188" s="47"/>
      <c r="P188" s="477"/>
      <c r="Q188" s="478"/>
    </row>
    <row r="189" spans="1:17" ht="12.75">
      <c r="A189" s="479"/>
      <c r="B189" s="471" t="s">
        <v>414</v>
      </c>
      <c r="C189" s="489">
        <v>0.22321428571428573</v>
      </c>
      <c r="D189" s="489">
        <v>0.38961038961038963</v>
      </c>
      <c r="E189" s="489">
        <v>0.25925925925925924</v>
      </c>
      <c r="F189" s="489">
        <v>0.25</v>
      </c>
      <c r="G189" s="489">
        <v>0.18181818181818182</v>
      </c>
      <c r="H189" s="490">
        <v>0.2781954887218045</v>
      </c>
      <c r="I189" s="47"/>
      <c r="J189" s="47"/>
      <c r="K189" s="47"/>
      <c r="L189" s="47"/>
      <c r="M189" s="47"/>
      <c r="N189" s="47"/>
      <c r="O189" s="47"/>
      <c r="P189" s="477"/>
      <c r="Q189" s="478"/>
    </row>
    <row r="190" spans="1:17" ht="12.75">
      <c r="A190" s="479"/>
      <c r="B190" s="471" t="s">
        <v>415</v>
      </c>
      <c r="C190" s="489">
        <v>0.08928571428571429</v>
      </c>
      <c r="D190" s="489">
        <v>0.11688311688311688</v>
      </c>
      <c r="E190" s="489">
        <v>0.1111111111111111</v>
      </c>
      <c r="F190" s="489">
        <v>0.08333333333333333</v>
      </c>
      <c r="G190" s="489">
        <v>0.09090909090909091</v>
      </c>
      <c r="H190" s="490">
        <v>0.10150375939849623</v>
      </c>
      <c r="I190" s="47"/>
      <c r="J190" s="47"/>
      <c r="K190" s="47"/>
      <c r="L190" s="47"/>
      <c r="M190" s="47"/>
      <c r="N190" s="47"/>
      <c r="O190" s="47"/>
      <c r="P190" s="477"/>
      <c r="Q190" s="478"/>
    </row>
    <row r="191" spans="1:17" ht="12.75">
      <c r="A191" s="497"/>
      <c r="B191" s="494" t="s">
        <v>17</v>
      </c>
      <c r="C191" s="33">
        <v>112</v>
      </c>
      <c r="D191" s="33">
        <v>77</v>
      </c>
      <c r="E191" s="33">
        <v>54</v>
      </c>
      <c r="F191" s="33">
        <v>12</v>
      </c>
      <c r="G191" s="33">
        <v>11</v>
      </c>
      <c r="H191" s="61">
        <v>267</v>
      </c>
      <c r="I191" s="47"/>
      <c r="J191" s="47"/>
      <c r="K191" s="47"/>
      <c r="L191" s="47"/>
      <c r="M191" s="47"/>
      <c r="N191" s="47"/>
      <c r="O191" s="47"/>
      <c r="P191" s="476"/>
      <c r="Q191" s="478"/>
    </row>
    <row r="192" spans="1:17" ht="12.75">
      <c r="A192" s="459" t="s">
        <v>9</v>
      </c>
      <c r="B192" s="502"/>
      <c r="C192" s="503"/>
      <c r="D192" s="503"/>
      <c r="E192" s="503"/>
      <c r="F192" s="503"/>
      <c r="G192" s="503"/>
      <c r="H192" s="504"/>
      <c r="I192" s="47"/>
      <c r="J192" s="47"/>
      <c r="K192" s="47"/>
      <c r="L192" s="47"/>
      <c r="M192" s="47"/>
      <c r="N192" s="47"/>
      <c r="O192" s="47"/>
      <c r="P192" s="476"/>
      <c r="Q192" s="478"/>
    </row>
    <row r="193" spans="1:8" ht="12.75">
      <c r="A193" s="555" t="s">
        <v>424</v>
      </c>
      <c r="B193" s="556"/>
      <c r="C193" s="460"/>
      <c r="D193" s="460"/>
      <c r="E193" s="460"/>
      <c r="F193" s="460"/>
      <c r="G193" s="460"/>
      <c r="H193" s="460"/>
    </row>
    <row r="194" spans="3:8" ht="12.75">
      <c r="C194" s="506"/>
      <c r="D194" s="506"/>
      <c r="E194" s="506"/>
      <c r="F194" s="506"/>
      <c r="G194" s="506"/>
      <c r="H194" s="506"/>
    </row>
    <row r="195" spans="3:8" ht="12.75">
      <c r="C195" s="506"/>
      <c r="D195" s="506"/>
      <c r="E195" s="506"/>
      <c r="F195" s="506"/>
      <c r="G195" s="506"/>
      <c r="H195" s="506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86"/>
  <sheetViews>
    <sheetView workbookViewId="0" topLeftCell="A1">
      <selection activeCell="A156" sqref="A156"/>
    </sheetView>
  </sheetViews>
  <sheetFormatPr defaultColWidth="9.140625" defaultRowHeight="12.75"/>
  <cols>
    <col min="1" max="2" width="0.13671875" style="508" customWidth="1"/>
    <col min="3" max="10" width="0.13671875" style="509" customWidth="1"/>
    <col min="11" max="16384" width="9.140625" style="457" customWidth="1"/>
  </cols>
  <sheetData>
    <row r="1" ht="12.75">
      <c r="V1" s="505" t="s">
        <v>425</v>
      </c>
    </row>
    <row r="2" spans="11:34" ht="18">
      <c r="K2" s="557" t="s">
        <v>426</v>
      </c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 t="s">
        <v>426</v>
      </c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</row>
    <row r="4" spans="13:32" ht="12.75">
      <c r="M4" s="469"/>
      <c r="N4" s="460"/>
      <c r="O4" s="460"/>
      <c r="P4" s="469"/>
      <c r="Q4" s="460"/>
      <c r="R4" s="469"/>
      <c r="S4" s="469"/>
      <c r="T4" s="460"/>
      <c r="Y4" s="469"/>
      <c r="Z4" s="460"/>
      <c r="AA4" s="460"/>
      <c r="AB4" s="469"/>
      <c r="AC4" s="460"/>
      <c r="AD4" s="469"/>
      <c r="AE4" s="469"/>
      <c r="AF4" s="460"/>
    </row>
    <row r="5" ht="4.5" customHeight="1"/>
    <row r="6" spans="3:32" ht="14.25" customHeight="1">
      <c r="C6" s="101" t="s">
        <v>1</v>
      </c>
      <c r="D6" s="101" t="s">
        <v>2</v>
      </c>
      <c r="E6" s="101" t="s">
        <v>3</v>
      </c>
      <c r="F6" s="101" t="s">
        <v>4</v>
      </c>
      <c r="G6" s="101" t="s">
        <v>5</v>
      </c>
      <c r="H6" s="101"/>
      <c r="I6" s="101" t="s">
        <v>6</v>
      </c>
      <c r="M6" s="469" t="s">
        <v>427</v>
      </c>
      <c r="N6" s="460"/>
      <c r="O6" s="460"/>
      <c r="P6" s="469" t="s">
        <v>428</v>
      </c>
      <c r="Q6" s="460"/>
      <c r="R6" s="469"/>
      <c r="S6" s="469" t="s">
        <v>429</v>
      </c>
      <c r="T6" s="460"/>
      <c r="Y6" s="469" t="s">
        <v>427</v>
      </c>
      <c r="Z6" s="460"/>
      <c r="AA6" s="460"/>
      <c r="AB6" s="469" t="s">
        <v>428</v>
      </c>
      <c r="AC6" s="460"/>
      <c r="AD6" s="469"/>
      <c r="AE6" s="469" t="s">
        <v>429</v>
      </c>
      <c r="AF6" s="460"/>
    </row>
    <row r="8" spans="1:2" ht="12.75">
      <c r="A8" s="510" t="s">
        <v>362</v>
      </c>
      <c r="B8" s="511" t="s">
        <v>363</v>
      </c>
    </row>
    <row r="9" spans="1:2" ht="11.25" customHeight="1">
      <c r="A9" s="512" t="s">
        <v>364</v>
      </c>
      <c r="B9" s="513" t="s">
        <v>365</v>
      </c>
    </row>
    <row r="10" spans="1:10" ht="11.25" customHeight="1">
      <c r="A10" s="514"/>
      <c r="B10" s="515" t="s">
        <v>430</v>
      </c>
      <c r="C10" s="516">
        <v>0.7543859649122807</v>
      </c>
      <c r="D10" s="516">
        <v>0.5714285714285714</v>
      </c>
      <c r="E10" s="516">
        <v>0.7407407407407407</v>
      </c>
      <c r="F10" s="516">
        <v>0.75</v>
      </c>
      <c r="G10" s="516">
        <v>0.8181818181818181</v>
      </c>
      <c r="H10" s="516"/>
      <c r="I10" s="516">
        <v>0.7014925373134329</v>
      </c>
      <c r="J10" s="516"/>
    </row>
    <row r="11" spans="1:10" ht="11.25" customHeight="1">
      <c r="A11" s="514"/>
      <c r="B11" s="515" t="s">
        <v>431</v>
      </c>
      <c r="C11" s="516">
        <v>0.24561403508771928</v>
      </c>
      <c r="D11" s="516">
        <v>0.4285714285714286</v>
      </c>
      <c r="E11" s="516">
        <v>0.25925925925925924</v>
      </c>
      <c r="F11" s="516">
        <v>0.25</v>
      </c>
      <c r="G11" s="516">
        <v>0.18181818181818182</v>
      </c>
      <c r="H11" s="516"/>
      <c r="I11" s="516">
        <v>0.2985074626865672</v>
      </c>
      <c r="J11" s="516"/>
    </row>
    <row r="12" spans="1:10" ht="11.25" customHeight="1">
      <c r="A12" s="514"/>
      <c r="B12" s="515" t="s">
        <v>432</v>
      </c>
      <c r="C12" s="516">
        <v>0</v>
      </c>
      <c r="D12" s="516">
        <v>0</v>
      </c>
      <c r="E12" s="516">
        <v>0</v>
      </c>
      <c r="F12" s="516">
        <v>0</v>
      </c>
      <c r="G12" s="516">
        <v>0</v>
      </c>
      <c r="H12" s="516"/>
      <c r="I12" s="516">
        <v>0</v>
      </c>
      <c r="J12" s="516"/>
    </row>
    <row r="13" spans="1:10" ht="11.25" customHeight="1">
      <c r="A13" s="514"/>
      <c r="C13" s="516">
        <v>1</v>
      </c>
      <c r="D13" s="516">
        <v>1</v>
      </c>
      <c r="E13" s="516">
        <v>1</v>
      </c>
      <c r="F13" s="516">
        <v>1</v>
      </c>
      <c r="G13" s="516">
        <v>1</v>
      </c>
      <c r="H13" s="516"/>
      <c r="I13" s="516">
        <v>1</v>
      </c>
      <c r="J13" s="516"/>
    </row>
    <row r="14" ht="11.25" customHeight="1">
      <c r="A14" s="514"/>
    </row>
    <row r="15" spans="1:34" ht="11.25" customHeight="1">
      <c r="A15" s="514"/>
      <c r="V15" s="507"/>
      <c r="AH15" s="507"/>
    </row>
    <row r="16" spans="1:2" ht="12.75">
      <c r="A16" s="517" t="s">
        <v>371</v>
      </c>
      <c r="B16" s="513" t="s">
        <v>372</v>
      </c>
    </row>
    <row r="17" spans="1:9" ht="12.75">
      <c r="A17" s="514"/>
      <c r="B17" s="515" t="s">
        <v>430</v>
      </c>
      <c r="C17" s="516">
        <v>0.5789473684210527</v>
      </c>
      <c r="D17" s="516">
        <v>0.5064935064935066</v>
      </c>
      <c r="E17" s="516">
        <v>0.611111111111111</v>
      </c>
      <c r="F17" s="516">
        <v>0.08333333333333333</v>
      </c>
      <c r="G17" s="516">
        <v>0.6363636363636364</v>
      </c>
      <c r="H17" s="516"/>
      <c r="I17" s="516">
        <v>0.5447761194029851</v>
      </c>
    </row>
    <row r="18" spans="1:9" ht="12.75">
      <c r="A18" s="514"/>
      <c r="B18" s="515" t="s">
        <v>431</v>
      </c>
      <c r="C18" s="516">
        <v>0.3771929824561403</v>
      </c>
      <c r="D18" s="516">
        <v>0.45454545454545453</v>
      </c>
      <c r="E18" s="516">
        <v>0.37037037037037035</v>
      </c>
      <c r="F18" s="516">
        <v>0.75</v>
      </c>
      <c r="G18" s="516">
        <v>0.36363636363636365</v>
      </c>
      <c r="H18" s="516"/>
      <c r="I18" s="516">
        <v>0.41417910447761197</v>
      </c>
    </row>
    <row r="19" spans="1:9" ht="12.75">
      <c r="A19" s="514"/>
      <c r="B19" s="515" t="s">
        <v>432</v>
      </c>
      <c r="C19" s="516">
        <v>0.043859649122807015</v>
      </c>
      <c r="D19" s="516">
        <v>0.03896103896103896</v>
      </c>
      <c r="E19" s="516">
        <v>0.018518518518518517</v>
      </c>
      <c r="F19" s="516">
        <v>0.16666666666666666</v>
      </c>
      <c r="G19" s="516">
        <v>0</v>
      </c>
      <c r="H19" s="516"/>
      <c r="I19" s="516">
        <v>0.041044776119402986</v>
      </c>
    </row>
    <row r="20" spans="1:9" ht="12.75">
      <c r="A20" s="514"/>
      <c r="C20" s="516">
        <v>1</v>
      </c>
      <c r="D20" s="516">
        <v>1</v>
      </c>
      <c r="E20" s="516">
        <v>1</v>
      </c>
      <c r="F20" s="516">
        <v>1</v>
      </c>
      <c r="G20" s="516">
        <v>1</v>
      </c>
      <c r="H20" s="516"/>
      <c r="I20" s="516">
        <v>1</v>
      </c>
    </row>
    <row r="21" ht="12.75">
      <c r="A21" s="514"/>
    </row>
    <row r="22" ht="12.75">
      <c r="A22" s="514"/>
    </row>
    <row r="23" ht="12.75">
      <c r="B23" s="513"/>
    </row>
    <row r="24" spans="1:9" ht="12.75">
      <c r="A24" s="517" t="s">
        <v>373</v>
      </c>
      <c r="B24" s="513" t="s">
        <v>374</v>
      </c>
      <c r="H24" s="516"/>
      <c r="I24" s="516"/>
    </row>
    <row r="25" spans="1:9" ht="12.75">
      <c r="A25" s="514"/>
      <c r="B25" s="515" t="s">
        <v>430</v>
      </c>
      <c r="C25" s="516">
        <v>0.763157894736842</v>
      </c>
      <c r="D25" s="516">
        <v>0.5714285714285714</v>
      </c>
      <c r="E25" s="516">
        <v>0.7222222222222222</v>
      </c>
      <c r="F25" s="516">
        <v>0.5</v>
      </c>
      <c r="G25" s="516">
        <v>0.5454545454545454</v>
      </c>
      <c r="H25" s="516"/>
      <c r="I25" s="516">
        <v>0.6791044776119404</v>
      </c>
    </row>
    <row r="26" spans="1:9" ht="12.75">
      <c r="A26" s="514"/>
      <c r="B26" s="515" t="s">
        <v>431</v>
      </c>
      <c r="C26" s="516">
        <v>0.20175438596491227</v>
      </c>
      <c r="D26" s="516">
        <v>0.38961038961038963</v>
      </c>
      <c r="E26" s="516">
        <v>0.25925925925925924</v>
      </c>
      <c r="F26" s="516">
        <v>0.5</v>
      </c>
      <c r="G26" s="516">
        <v>0.45454545454545453</v>
      </c>
      <c r="H26" s="516"/>
      <c r="I26" s="516">
        <v>0.291044776119403</v>
      </c>
    </row>
    <row r="27" spans="1:9" ht="12.75">
      <c r="A27" s="514"/>
      <c r="B27" s="515" t="s">
        <v>432</v>
      </c>
      <c r="C27" s="516">
        <v>0.03508771929824561</v>
      </c>
      <c r="D27" s="516">
        <v>0.03896103896103896</v>
      </c>
      <c r="E27" s="516">
        <v>0.018518518518518517</v>
      </c>
      <c r="F27" s="516">
        <v>0</v>
      </c>
      <c r="G27" s="516">
        <v>0</v>
      </c>
      <c r="H27" s="516"/>
      <c r="I27" s="516">
        <v>0.029850746268656716</v>
      </c>
    </row>
    <row r="28" spans="1:9" ht="12.75">
      <c r="A28" s="514"/>
      <c r="C28" s="516">
        <v>1</v>
      </c>
      <c r="D28" s="516">
        <v>1</v>
      </c>
      <c r="E28" s="516">
        <v>1</v>
      </c>
      <c r="F28" s="516">
        <v>1</v>
      </c>
      <c r="G28" s="516">
        <v>1</v>
      </c>
      <c r="I28" s="516">
        <v>1</v>
      </c>
    </row>
    <row r="29" ht="12.75">
      <c r="A29" s="514"/>
    </row>
    <row r="30" ht="12.75">
      <c r="A30" s="514"/>
    </row>
    <row r="31" spans="1:2" ht="12.75">
      <c r="A31" s="517" t="s">
        <v>376</v>
      </c>
      <c r="B31" s="513" t="s">
        <v>377</v>
      </c>
    </row>
    <row r="32" spans="1:9" ht="12.75">
      <c r="A32" s="514"/>
      <c r="B32" s="515" t="s">
        <v>430</v>
      </c>
      <c r="C32" s="516">
        <v>0.32456140350877194</v>
      </c>
      <c r="D32" s="516">
        <v>0.2727272727272727</v>
      </c>
      <c r="E32" s="516">
        <v>0.4444444444444444</v>
      </c>
      <c r="F32" s="516">
        <v>0.08333333333333333</v>
      </c>
      <c r="G32" s="516">
        <v>0.36363636363636365</v>
      </c>
      <c r="H32" s="516"/>
      <c r="I32" s="516">
        <v>0.3246268656716418</v>
      </c>
    </row>
    <row r="33" spans="1:9" ht="12.75">
      <c r="A33" s="514"/>
      <c r="B33" s="515" t="s">
        <v>431</v>
      </c>
      <c r="C33" s="516">
        <v>0.6052631578947368</v>
      </c>
      <c r="D33" s="516">
        <v>0.5714285714285714</v>
      </c>
      <c r="E33" s="516">
        <v>0.537037037037037</v>
      </c>
      <c r="F33" s="516">
        <v>0.6666666666666666</v>
      </c>
      <c r="G33" s="516">
        <v>0.6363636363636364</v>
      </c>
      <c r="H33" s="516"/>
      <c r="I33" s="516">
        <v>0.585820895522388</v>
      </c>
    </row>
    <row r="34" spans="1:9" ht="12.75">
      <c r="A34" s="514"/>
      <c r="B34" s="515" t="s">
        <v>432</v>
      </c>
      <c r="C34" s="516">
        <v>0.07017543859649122</v>
      </c>
      <c r="D34" s="516">
        <v>0.15584415584415584</v>
      </c>
      <c r="E34" s="516">
        <v>0.018518518518518517</v>
      </c>
      <c r="F34" s="516">
        <v>0.25</v>
      </c>
      <c r="G34" s="516">
        <v>0</v>
      </c>
      <c r="H34" s="516"/>
      <c r="I34" s="516">
        <v>0.08955223880597014</v>
      </c>
    </row>
    <row r="35" spans="1:9" ht="12.75">
      <c r="A35" s="514"/>
      <c r="C35" s="516">
        <v>1</v>
      </c>
      <c r="D35" s="516">
        <v>1</v>
      </c>
      <c r="E35" s="516">
        <v>1</v>
      </c>
      <c r="F35" s="516">
        <v>1</v>
      </c>
      <c r="G35" s="516">
        <v>1</v>
      </c>
      <c r="H35" s="516"/>
      <c r="I35" s="516">
        <v>1</v>
      </c>
    </row>
    <row r="36" ht="12.75">
      <c r="A36" s="514"/>
    </row>
    <row r="37" ht="12.75">
      <c r="A37" s="514"/>
    </row>
    <row r="38" spans="1:2" ht="12.75">
      <c r="A38" s="517" t="s">
        <v>378</v>
      </c>
      <c r="B38" s="513" t="s">
        <v>433</v>
      </c>
    </row>
    <row r="39" spans="1:9" ht="12.75">
      <c r="A39" s="514"/>
      <c r="B39" s="515" t="s">
        <v>430</v>
      </c>
      <c r="C39" s="516">
        <v>0.48245614035087714</v>
      </c>
      <c r="D39" s="516">
        <v>0.42857142857142855</v>
      </c>
      <c r="E39" s="516">
        <v>0.6666666666666666</v>
      </c>
      <c r="F39" s="516">
        <v>0.25</v>
      </c>
      <c r="G39" s="516">
        <v>0.36363636363636365</v>
      </c>
      <c r="H39" s="516"/>
      <c r="I39" s="516">
        <v>0.48880597014925375</v>
      </c>
    </row>
    <row r="40" spans="1:9" ht="12.75">
      <c r="A40" s="514"/>
      <c r="B40" s="515" t="s">
        <v>431</v>
      </c>
      <c r="C40" s="516">
        <v>0.4649122807017544</v>
      </c>
      <c r="D40" s="516">
        <v>0.5324675324675325</v>
      </c>
      <c r="E40" s="516">
        <v>0.2962962962962963</v>
      </c>
      <c r="F40" s="516">
        <v>0.75</v>
      </c>
      <c r="G40" s="516">
        <v>0.6363636363636364</v>
      </c>
      <c r="H40" s="516"/>
      <c r="I40" s="516">
        <v>0.4701492537313433</v>
      </c>
    </row>
    <row r="41" spans="1:9" ht="12.75">
      <c r="A41" s="514"/>
      <c r="B41" s="515" t="s">
        <v>432</v>
      </c>
      <c r="C41" s="516">
        <v>0.05263157894736842</v>
      </c>
      <c r="D41" s="516">
        <v>0.03896103896103896</v>
      </c>
      <c r="E41" s="516">
        <v>0.037037037037037035</v>
      </c>
      <c r="F41" s="516">
        <v>0</v>
      </c>
      <c r="G41" s="516">
        <v>0</v>
      </c>
      <c r="H41" s="516"/>
      <c r="I41" s="516">
        <v>0.041044776119402986</v>
      </c>
    </row>
    <row r="42" spans="1:9" ht="12.75">
      <c r="A42" s="514"/>
      <c r="C42" s="516">
        <v>1</v>
      </c>
      <c r="D42" s="516">
        <v>1</v>
      </c>
      <c r="E42" s="516">
        <v>1</v>
      </c>
      <c r="F42" s="516">
        <v>1</v>
      </c>
      <c r="G42" s="516">
        <v>1</v>
      </c>
      <c r="H42" s="516"/>
      <c r="I42" s="516">
        <v>1</v>
      </c>
    </row>
    <row r="43" ht="12.75">
      <c r="A43" s="514"/>
    </row>
    <row r="44" ht="12.75">
      <c r="A44" s="514"/>
    </row>
    <row r="45" spans="1:2" ht="12.75">
      <c r="A45" s="517" t="s">
        <v>380</v>
      </c>
      <c r="B45" s="513" t="s">
        <v>381</v>
      </c>
    </row>
    <row r="46" spans="1:9" ht="12.75">
      <c r="A46" s="514"/>
      <c r="B46" s="515" t="s">
        <v>430</v>
      </c>
      <c r="C46" s="516">
        <v>0.7192982456140351</v>
      </c>
      <c r="D46" s="516">
        <v>0.4935064935064935</v>
      </c>
      <c r="E46" s="516">
        <v>0.7222222222222222</v>
      </c>
      <c r="F46" s="516">
        <v>0.75</v>
      </c>
      <c r="G46" s="516">
        <v>0.5454545454545454</v>
      </c>
      <c r="H46" s="516"/>
      <c r="I46" s="516">
        <v>0.6492537313432836</v>
      </c>
    </row>
    <row r="47" spans="1:9" ht="12.75">
      <c r="A47" s="514"/>
      <c r="B47" s="515" t="s">
        <v>431</v>
      </c>
      <c r="C47" s="516">
        <v>0.27192982456140347</v>
      </c>
      <c r="D47" s="516">
        <v>0.5064935064935066</v>
      </c>
      <c r="E47" s="516">
        <v>0.2777777777777778</v>
      </c>
      <c r="F47" s="516">
        <v>0.25</v>
      </c>
      <c r="G47" s="516">
        <v>0.4545454545454546</v>
      </c>
      <c r="H47" s="516"/>
      <c r="I47" s="516">
        <v>0.34701492537313433</v>
      </c>
    </row>
    <row r="48" spans="1:9" ht="12.75">
      <c r="A48" s="514"/>
      <c r="B48" s="515" t="s">
        <v>432</v>
      </c>
      <c r="C48" s="516">
        <v>0.008771929824561403</v>
      </c>
      <c r="D48" s="516">
        <v>0</v>
      </c>
      <c r="E48" s="516">
        <v>0</v>
      </c>
      <c r="F48" s="516">
        <v>0</v>
      </c>
      <c r="G48" s="516">
        <v>0</v>
      </c>
      <c r="H48" s="516"/>
      <c r="I48" s="516">
        <v>0.0037313432835820895</v>
      </c>
    </row>
    <row r="49" spans="1:9" ht="12.75">
      <c r="A49" s="514"/>
      <c r="C49" s="516">
        <v>1</v>
      </c>
      <c r="D49" s="516">
        <v>1</v>
      </c>
      <c r="E49" s="516">
        <v>1</v>
      </c>
      <c r="F49" s="516">
        <v>1</v>
      </c>
      <c r="G49" s="516">
        <v>1</v>
      </c>
      <c r="H49" s="516"/>
      <c r="I49" s="516">
        <v>1</v>
      </c>
    </row>
    <row r="50" ht="12.75">
      <c r="A50" s="514"/>
    </row>
    <row r="51" ht="12.75">
      <c r="A51" s="514"/>
    </row>
    <row r="56" ht="4.5" customHeight="1"/>
    <row r="57" ht="14.25" customHeight="1"/>
    <row r="58" spans="1:2" ht="12.75">
      <c r="A58" s="517" t="s">
        <v>382</v>
      </c>
      <c r="B58" s="513" t="s">
        <v>383</v>
      </c>
    </row>
    <row r="59" spans="1:9" ht="12.75">
      <c r="A59" s="514"/>
      <c r="B59" s="515" t="s">
        <v>430</v>
      </c>
      <c r="C59" s="516">
        <v>0.7280701754385965</v>
      </c>
      <c r="D59" s="516">
        <v>0.5974025974025974</v>
      </c>
      <c r="E59" s="516">
        <v>0.8148148148148148</v>
      </c>
      <c r="F59" s="516">
        <v>0.8333333333333334</v>
      </c>
      <c r="G59" s="516">
        <v>0.9090909090909091</v>
      </c>
      <c r="H59" s="516"/>
      <c r="I59" s="516">
        <v>0.7201492537313433</v>
      </c>
    </row>
    <row r="60" spans="1:9" ht="12.75">
      <c r="A60" s="514"/>
      <c r="B60" s="515" t="s">
        <v>431</v>
      </c>
      <c r="C60" s="516">
        <v>0.2543859649122807</v>
      </c>
      <c r="D60" s="516">
        <v>0.4025974025974026</v>
      </c>
      <c r="E60" s="516">
        <v>0.18518518518518517</v>
      </c>
      <c r="F60" s="516">
        <v>0.16666666666666666</v>
      </c>
      <c r="G60" s="516">
        <v>0.09090909090909091</v>
      </c>
      <c r="H60" s="516"/>
      <c r="I60" s="516">
        <v>0.27238805970149255</v>
      </c>
    </row>
    <row r="61" spans="1:9" ht="12.75">
      <c r="A61" s="514"/>
      <c r="B61" s="515" t="s">
        <v>432</v>
      </c>
      <c r="C61" s="516">
        <v>0.017543859649122806</v>
      </c>
      <c r="D61" s="516">
        <v>0</v>
      </c>
      <c r="E61" s="516">
        <v>0</v>
      </c>
      <c r="F61" s="516">
        <v>0</v>
      </c>
      <c r="G61" s="516">
        <v>0</v>
      </c>
      <c r="H61" s="516"/>
      <c r="I61" s="516">
        <v>0.007462686567164179</v>
      </c>
    </row>
    <row r="62" spans="1:9" ht="12.75">
      <c r="A62" s="514"/>
      <c r="C62" s="516">
        <v>1</v>
      </c>
      <c r="D62" s="516">
        <v>1</v>
      </c>
      <c r="E62" s="516">
        <v>1</v>
      </c>
      <c r="F62" s="516">
        <v>1</v>
      </c>
      <c r="G62" s="516">
        <v>1</v>
      </c>
      <c r="H62" s="516"/>
      <c r="I62" s="516">
        <v>1</v>
      </c>
    </row>
    <row r="63" ht="12.75">
      <c r="A63" s="514"/>
    </row>
    <row r="64" ht="12.75">
      <c r="A64" s="514"/>
    </row>
    <row r="65" spans="1:2" ht="12.75">
      <c r="A65" s="517" t="s">
        <v>384</v>
      </c>
      <c r="B65" s="513" t="s">
        <v>385</v>
      </c>
    </row>
    <row r="66" spans="1:9" ht="12.75">
      <c r="A66" s="514"/>
      <c r="B66" s="515" t="s">
        <v>430</v>
      </c>
      <c r="C66" s="516">
        <v>0.7105263157894737</v>
      </c>
      <c r="D66" s="516">
        <v>0.6103896103896104</v>
      </c>
      <c r="E66" s="516">
        <v>0.7222222222222222</v>
      </c>
      <c r="F66" s="516">
        <v>0.8333333333333334</v>
      </c>
      <c r="G66" s="516">
        <v>0.7272727272727273</v>
      </c>
      <c r="H66" s="516"/>
      <c r="I66" s="516">
        <v>0.6902985074626866</v>
      </c>
    </row>
    <row r="67" spans="1:9" ht="12.75">
      <c r="A67" s="514"/>
      <c r="B67" s="515" t="s">
        <v>431</v>
      </c>
      <c r="C67" s="516">
        <v>0.27192982456140347</v>
      </c>
      <c r="D67" s="516">
        <v>0.38961038961038963</v>
      </c>
      <c r="E67" s="516">
        <v>0.2777777777777778</v>
      </c>
      <c r="F67" s="516">
        <v>0.16666666666666666</v>
      </c>
      <c r="G67" s="516">
        <v>0.2727272727272727</v>
      </c>
      <c r="H67" s="516"/>
      <c r="I67" s="516">
        <v>0.3022388059701493</v>
      </c>
    </row>
    <row r="68" spans="1:9" ht="12.75">
      <c r="A68" s="514"/>
      <c r="B68" s="515" t="s">
        <v>432</v>
      </c>
      <c r="C68" s="516">
        <v>0.017543859649122806</v>
      </c>
      <c r="D68" s="516">
        <v>0</v>
      </c>
      <c r="E68" s="516">
        <v>0</v>
      </c>
      <c r="F68" s="516">
        <v>0</v>
      </c>
      <c r="G68" s="516">
        <v>0</v>
      </c>
      <c r="H68" s="516"/>
      <c r="I68" s="516">
        <v>0.007462686567164179</v>
      </c>
    </row>
    <row r="69" spans="1:9" ht="12.75">
      <c r="A69" s="514"/>
      <c r="C69" s="516">
        <v>1</v>
      </c>
      <c r="D69" s="516">
        <v>1</v>
      </c>
      <c r="E69" s="516">
        <v>1</v>
      </c>
      <c r="F69" s="516">
        <v>1</v>
      </c>
      <c r="G69" s="516">
        <v>1</v>
      </c>
      <c r="H69" s="516"/>
      <c r="I69" s="516">
        <v>1</v>
      </c>
    </row>
    <row r="70" ht="12.75">
      <c r="A70" s="514"/>
    </row>
    <row r="71" ht="12.75">
      <c r="A71" s="514"/>
    </row>
    <row r="72" spans="1:2" ht="12.75">
      <c r="A72" s="517" t="s">
        <v>386</v>
      </c>
      <c r="B72" s="513" t="s">
        <v>387</v>
      </c>
    </row>
    <row r="73" spans="1:9" ht="12.75">
      <c r="A73" s="514"/>
      <c r="B73" s="515" t="s">
        <v>430</v>
      </c>
      <c r="C73" s="516">
        <v>0.631578947368421</v>
      </c>
      <c r="D73" s="516">
        <v>0.44155844155844154</v>
      </c>
      <c r="E73" s="516">
        <v>0.5925925925925926</v>
      </c>
      <c r="F73" s="516">
        <v>0.4166666666666667</v>
      </c>
      <c r="G73" s="516">
        <v>0.5454545454545454</v>
      </c>
      <c r="H73" s="516"/>
      <c r="I73" s="516">
        <v>0.5559701492537313</v>
      </c>
    </row>
    <row r="74" spans="1:9" ht="12.75">
      <c r="A74" s="514"/>
      <c r="B74" s="515" t="s">
        <v>431</v>
      </c>
      <c r="C74" s="516">
        <v>0.32456140350877194</v>
      </c>
      <c r="D74" s="516">
        <v>0.5194805194805194</v>
      </c>
      <c r="E74" s="516">
        <v>0.38888888888888884</v>
      </c>
      <c r="F74" s="516">
        <v>0.5</v>
      </c>
      <c r="G74" s="516">
        <v>0.4545454545454546</v>
      </c>
      <c r="H74" s="516"/>
      <c r="I74" s="516">
        <v>0.40671641791044777</v>
      </c>
    </row>
    <row r="75" spans="1:9" ht="12.75">
      <c r="A75" s="514"/>
      <c r="B75" s="515" t="s">
        <v>432</v>
      </c>
      <c r="C75" s="516">
        <v>0.043859649122807015</v>
      </c>
      <c r="D75" s="516">
        <v>0.03896103896103896</v>
      </c>
      <c r="E75" s="516">
        <v>0.018518518518518517</v>
      </c>
      <c r="F75" s="516">
        <v>0.08333333333333333</v>
      </c>
      <c r="G75" s="516">
        <v>0</v>
      </c>
      <c r="H75" s="516"/>
      <c r="I75" s="516">
        <v>0.03731343283582089</v>
      </c>
    </row>
    <row r="76" spans="1:9" ht="12.75">
      <c r="A76" s="514"/>
      <c r="C76" s="516">
        <v>1</v>
      </c>
      <c r="D76" s="516">
        <v>1</v>
      </c>
      <c r="E76" s="516">
        <v>1</v>
      </c>
      <c r="F76" s="516">
        <v>1</v>
      </c>
      <c r="G76" s="516">
        <v>1</v>
      </c>
      <c r="H76" s="516"/>
      <c r="I76" s="516">
        <v>1</v>
      </c>
    </row>
    <row r="77" ht="12.75">
      <c r="A77" s="514"/>
    </row>
    <row r="78" ht="12.75">
      <c r="A78" s="514"/>
    </row>
    <row r="79" spans="1:2" ht="12.75">
      <c r="A79" s="517" t="s">
        <v>388</v>
      </c>
      <c r="B79" s="513" t="s">
        <v>389</v>
      </c>
    </row>
    <row r="80" spans="1:9" ht="12.75">
      <c r="A80" s="514"/>
      <c r="B80" s="515" t="s">
        <v>430</v>
      </c>
      <c r="C80" s="516">
        <v>0.7192982456140351</v>
      </c>
      <c r="D80" s="516">
        <v>0.5714285714285714</v>
      </c>
      <c r="E80" s="516">
        <v>0.6226415094339623</v>
      </c>
      <c r="F80" s="516">
        <v>0.25</v>
      </c>
      <c r="G80" s="516">
        <v>0.7272727272727273</v>
      </c>
      <c r="H80" s="516"/>
      <c r="I80" s="516">
        <v>0.6367041198501873</v>
      </c>
    </row>
    <row r="81" spans="1:9" ht="12.75">
      <c r="A81" s="514"/>
      <c r="B81" s="515" t="s">
        <v>431</v>
      </c>
      <c r="C81" s="516">
        <v>0.23684210526315788</v>
      </c>
      <c r="D81" s="516">
        <v>0.38961038961038963</v>
      </c>
      <c r="E81" s="516">
        <v>0.3584905660377359</v>
      </c>
      <c r="F81" s="516">
        <v>0.75</v>
      </c>
      <c r="G81" s="516">
        <v>0.2727272727272727</v>
      </c>
      <c r="H81" s="516"/>
      <c r="I81" s="516">
        <v>0.32958801498127344</v>
      </c>
    </row>
    <row r="82" spans="1:9" ht="12.75">
      <c r="A82" s="514"/>
      <c r="B82" s="515" t="s">
        <v>432</v>
      </c>
      <c r="C82" s="516">
        <v>0.043859649122807015</v>
      </c>
      <c r="D82" s="516">
        <v>0.03896103896103896</v>
      </c>
      <c r="E82" s="516">
        <v>0.018867924528301886</v>
      </c>
      <c r="F82" s="516">
        <v>0</v>
      </c>
      <c r="G82" s="516">
        <v>0</v>
      </c>
      <c r="H82" s="516"/>
      <c r="I82" s="516">
        <v>0.033707865168539325</v>
      </c>
    </row>
    <row r="83" spans="1:9" ht="12.75">
      <c r="A83" s="514"/>
      <c r="C83" s="516">
        <v>1</v>
      </c>
      <c r="D83" s="516">
        <v>1</v>
      </c>
      <c r="E83" s="516">
        <v>1</v>
      </c>
      <c r="F83" s="516">
        <v>1</v>
      </c>
      <c r="G83" s="516">
        <v>1</v>
      </c>
      <c r="H83" s="516"/>
      <c r="I83" s="516">
        <v>1</v>
      </c>
    </row>
    <row r="84" ht="12.75">
      <c r="A84" s="514"/>
    </row>
    <row r="85" ht="12.75">
      <c r="A85" s="514"/>
    </row>
    <row r="86" spans="1:2" ht="12.75">
      <c r="A86" s="517" t="s">
        <v>390</v>
      </c>
      <c r="B86" s="513" t="s">
        <v>391</v>
      </c>
    </row>
    <row r="87" spans="1:9" ht="12.75">
      <c r="A87" s="514"/>
      <c r="B87" s="515" t="s">
        <v>430</v>
      </c>
      <c r="C87" s="516">
        <v>0.7368421052631579</v>
      </c>
      <c r="D87" s="516">
        <v>0.6493506493506493</v>
      </c>
      <c r="E87" s="516">
        <v>0.6851851851851851</v>
      </c>
      <c r="F87" s="516">
        <v>0.5</v>
      </c>
      <c r="G87" s="516">
        <v>0.6363636363636364</v>
      </c>
      <c r="H87" s="516"/>
      <c r="I87" s="516">
        <v>0.6865671641791045</v>
      </c>
    </row>
    <row r="88" spans="1:9" ht="12.75">
      <c r="A88" s="514"/>
      <c r="B88" s="515" t="s">
        <v>431</v>
      </c>
      <c r="C88" s="516">
        <v>0.24561403508771928</v>
      </c>
      <c r="D88" s="516">
        <v>0.3246753246753247</v>
      </c>
      <c r="E88" s="516">
        <v>0.31481481481481477</v>
      </c>
      <c r="F88" s="516">
        <v>0.5</v>
      </c>
      <c r="G88" s="516">
        <v>0.36363636363636365</v>
      </c>
      <c r="H88" s="516"/>
      <c r="I88" s="516">
        <v>0.2985074626865672</v>
      </c>
    </row>
    <row r="89" spans="1:9" ht="12.75">
      <c r="A89" s="514"/>
      <c r="B89" s="515" t="s">
        <v>432</v>
      </c>
      <c r="C89" s="516">
        <v>0.017543859649122806</v>
      </c>
      <c r="D89" s="516">
        <v>0.025974025974025976</v>
      </c>
      <c r="E89" s="516">
        <v>0</v>
      </c>
      <c r="F89" s="516">
        <v>0</v>
      </c>
      <c r="G89" s="516">
        <v>0</v>
      </c>
      <c r="H89" s="516"/>
      <c r="I89" s="516">
        <v>0.014925373134328358</v>
      </c>
    </row>
    <row r="90" spans="1:9" ht="12.75">
      <c r="A90" s="514"/>
      <c r="C90" s="516">
        <v>1</v>
      </c>
      <c r="D90" s="516">
        <v>1</v>
      </c>
      <c r="E90" s="516">
        <v>1</v>
      </c>
      <c r="F90" s="516">
        <v>1</v>
      </c>
      <c r="G90" s="516">
        <v>1</v>
      </c>
      <c r="H90" s="516"/>
      <c r="I90" s="516">
        <v>1</v>
      </c>
    </row>
    <row r="91" ht="12.75">
      <c r="A91" s="514"/>
    </row>
    <row r="92" ht="12.75">
      <c r="A92" s="514"/>
    </row>
    <row r="93" spans="1:2" ht="12.75">
      <c r="A93" s="517" t="s">
        <v>392</v>
      </c>
      <c r="B93" s="513" t="s">
        <v>393</v>
      </c>
    </row>
    <row r="94" spans="1:9" ht="12.75">
      <c r="A94" s="514"/>
      <c r="B94" s="515" t="s">
        <v>430</v>
      </c>
      <c r="C94" s="516">
        <v>0.5</v>
      </c>
      <c r="D94" s="516">
        <v>0.5064935064935064</v>
      </c>
      <c r="E94" s="516">
        <v>0.5555555555555556</v>
      </c>
      <c r="F94" s="516">
        <v>0.6666666666666666</v>
      </c>
      <c r="G94" s="516">
        <v>0.7272727272727273</v>
      </c>
      <c r="H94" s="516"/>
      <c r="I94" s="516">
        <v>0.5298507462686568</v>
      </c>
    </row>
    <row r="95" spans="1:9" ht="12.75">
      <c r="A95" s="514"/>
      <c r="B95" s="515" t="s">
        <v>431</v>
      </c>
      <c r="C95" s="516">
        <v>0.43859649122807015</v>
      </c>
      <c r="D95" s="516">
        <v>0.4675324675324676</v>
      </c>
      <c r="E95" s="516">
        <v>0.4444444444444444</v>
      </c>
      <c r="F95" s="516">
        <v>0.3333333333333333</v>
      </c>
      <c r="G95" s="516">
        <v>0.2727272727272727</v>
      </c>
      <c r="H95" s="516"/>
      <c r="I95" s="516">
        <v>0.43656716417910446</v>
      </c>
    </row>
    <row r="96" spans="1:9" ht="12.75">
      <c r="A96" s="514"/>
      <c r="B96" s="515" t="s">
        <v>432</v>
      </c>
      <c r="C96" s="516">
        <v>0.06140350877192982</v>
      </c>
      <c r="D96" s="516">
        <v>0.025974025974025976</v>
      </c>
      <c r="E96" s="516">
        <v>0</v>
      </c>
      <c r="F96" s="516">
        <v>0</v>
      </c>
      <c r="G96" s="516">
        <v>0</v>
      </c>
      <c r="H96" s="516"/>
      <c r="I96" s="516">
        <v>0.033582089552238806</v>
      </c>
    </row>
    <row r="97" spans="1:9" ht="12.75">
      <c r="A97" s="514"/>
      <c r="C97" s="516">
        <v>1</v>
      </c>
      <c r="D97" s="516">
        <v>1</v>
      </c>
      <c r="E97" s="516">
        <v>1</v>
      </c>
      <c r="F97" s="516">
        <v>1</v>
      </c>
      <c r="G97" s="516">
        <v>1</v>
      </c>
      <c r="H97" s="516"/>
      <c r="I97" s="516">
        <v>1</v>
      </c>
    </row>
    <row r="98" ht="12.75">
      <c r="A98" s="514"/>
    </row>
    <row r="99" ht="12.75">
      <c r="A99" s="514"/>
    </row>
    <row r="104" ht="4.5" customHeight="1"/>
    <row r="105" ht="14.25" customHeight="1"/>
    <row r="106" ht="12.75">
      <c r="A106" s="514"/>
    </row>
    <row r="107" ht="12.75">
      <c r="A107" s="514"/>
    </row>
    <row r="108" ht="12.75">
      <c r="A108" s="514"/>
    </row>
    <row r="109" ht="12.75">
      <c r="A109" s="514"/>
    </row>
    <row r="110" ht="12.75">
      <c r="A110" s="514"/>
    </row>
    <row r="111" ht="12.75">
      <c r="A111" s="514"/>
    </row>
    <row r="112" ht="12.75">
      <c r="A112" s="514"/>
    </row>
    <row r="113" ht="12.75">
      <c r="A113" s="514"/>
    </row>
    <row r="114" ht="12.75">
      <c r="A114" s="514"/>
    </row>
    <row r="115" ht="12.75">
      <c r="A115" s="514"/>
    </row>
    <row r="116" ht="12.75">
      <c r="A116" s="514"/>
    </row>
    <row r="117" ht="12.75">
      <c r="A117" s="514"/>
    </row>
    <row r="118" ht="12.75">
      <c r="A118" s="514"/>
    </row>
    <row r="119" ht="12.75">
      <c r="A119" s="514"/>
    </row>
    <row r="120" ht="12.75">
      <c r="A120" s="514"/>
    </row>
    <row r="121" ht="12.75">
      <c r="A121" s="514"/>
    </row>
    <row r="122" ht="12.75">
      <c r="A122" s="514"/>
    </row>
    <row r="123" ht="12.75">
      <c r="A123" s="514"/>
    </row>
    <row r="124" ht="12.75">
      <c r="A124" s="514"/>
    </row>
    <row r="125" ht="12.75">
      <c r="A125" s="514"/>
    </row>
    <row r="126" ht="12.75">
      <c r="A126" s="514"/>
    </row>
    <row r="127" ht="12.75">
      <c r="A127" s="514"/>
    </row>
    <row r="128" ht="12.75">
      <c r="A128" s="514"/>
    </row>
    <row r="129" ht="12.75">
      <c r="A129" s="514"/>
    </row>
    <row r="130" ht="12.75">
      <c r="A130" s="514"/>
    </row>
    <row r="131" ht="12.75">
      <c r="A131" s="514"/>
    </row>
    <row r="132" ht="12.75">
      <c r="A132" s="514"/>
    </row>
    <row r="133" ht="12.75">
      <c r="A133" s="514"/>
    </row>
    <row r="134" ht="12.75">
      <c r="A134" s="514"/>
    </row>
    <row r="135" ht="12.75">
      <c r="A135" s="514"/>
    </row>
    <row r="136" ht="12.75">
      <c r="A136" s="514"/>
    </row>
    <row r="137" ht="12.75">
      <c r="A137" s="514"/>
    </row>
    <row r="138" ht="12.75">
      <c r="A138" s="514"/>
    </row>
    <row r="139" ht="12.75">
      <c r="A139" s="514"/>
    </row>
    <row r="140" ht="12.75">
      <c r="A140" s="514"/>
    </row>
    <row r="141" ht="12.75">
      <c r="A141" s="514"/>
    </row>
    <row r="142" ht="12.75">
      <c r="A142" s="514"/>
    </row>
    <row r="143" ht="12.75">
      <c r="A143" s="514"/>
    </row>
    <row r="144" ht="12.75">
      <c r="A144" s="514"/>
    </row>
    <row r="145" ht="12.75">
      <c r="A145" s="514"/>
    </row>
    <row r="146" ht="12.75">
      <c r="A146" s="514"/>
    </row>
    <row r="147" ht="12.75">
      <c r="A147" s="514"/>
    </row>
    <row r="148" ht="12.75">
      <c r="A148" s="514"/>
    </row>
    <row r="149" ht="12.75">
      <c r="A149" s="514"/>
    </row>
    <row r="150" ht="12.75">
      <c r="A150" s="514"/>
    </row>
    <row r="155" ht="4.5" customHeight="1"/>
    <row r="156" ht="14.25" customHeight="1"/>
    <row r="157" ht="12.75">
      <c r="A157" s="514"/>
    </row>
    <row r="158" ht="12.75">
      <c r="A158" s="514"/>
    </row>
    <row r="159" ht="12.75">
      <c r="A159" s="514"/>
    </row>
    <row r="160" ht="12.75">
      <c r="A160" s="514"/>
    </row>
    <row r="161" ht="12.75">
      <c r="A161" s="514"/>
    </row>
    <row r="162" ht="12.75">
      <c r="A162" s="514"/>
    </row>
    <row r="163" ht="12.75">
      <c r="A163" s="514"/>
    </row>
    <row r="164" ht="12.75">
      <c r="A164" s="514"/>
    </row>
    <row r="165" ht="12.75">
      <c r="A165" s="514"/>
    </row>
    <row r="166" ht="12.75">
      <c r="A166" s="514"/>
    </row>
    <row r="167" ht="12.75">
      <c r="A167" s="514"/>
    </row>
    <row r="168" ht="12.75">
      <c r="A168" s="514"/>
    </row>
    <row r="169" ht="12.75">
      <c r="A169" s="514"/>
    </row>
    <row r="170" ht="12.75">
      <c r="A170" s="514"/>
    </row>
    <row r="171" ht="12.75">
      <c r="A171" s="514"/>
    </row>
    <row r="172" ht="12.75">
      <c r="A172" s="514"/>
    </row>
    <row r="173" ht="12.75">
      <c r="A173" s="514"/>
    </row>
    <row r="174" ht="12.75">
      <c r="A174" s="514"/>
    </row>
    <row r="175" ht="12.75">
      <c r="A175" s="514"/>
    </row>
    <row r="176" ht="12.75">
      <c r="A176" s="514"/>
    </row>
    <row r="177" ht="12.75">
      <c r="A177" s="514"/>
    </row>
    <row r="178" ht="12.75">
      <c r="A178" s="514"/>
    </row>
    <row r="179" ht="12.75">
      <c r="A179" s="514"/>
    </row>
    <row r="180" ht="12.75">
      <c r="A180" s="514"/>
    </row>
    <row r="181" ht="12.75">
      <c r="A181" s="514"/>
    </row>
    <row r="182" ht="12.75">
      <c r="A182" s="514"/>
    </row>
    <row r="183" ht="12.75">
      <c r="A183" s="514"/>
    </row>
    <row r="184" ht="12.75">
      <c r="A184" s="514"/>
    </row>
    <row r="185" ht="12.75">
      <c r="A185" s="514"/>
    </row>
    <row r="186" ht="12.75">
      <c r="A186" s="514"/>
    </row>
  </sheetData>
  <mergeCells count="2">
    <mergeCell ref="K2:V2"/>
    <mergeCell ref="W2:AH2"/>
  </mergeCells>
  <printOptions horizontalCentered="1"/>
  <pageMargins left="0.25" right="0.25" top="0.5" bottom="0.57" header="0.5" footer="0.24"/>
  <pageSetup horizontalDpi="300" verticalDpi="300" orientation="portrait" scale="92" r:id="rId2"/>
  <colBreaks count="1" manualBreakCount="1">
    <brk id="2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55.28125" style="175" customWidth="1"/>
    <col min="2" max="2" width="9.140625" style="175" customWidth="1"/>
    <col min="3" max="3" width="14.140625" style="175" customWidth="1"/>
    <col min="4" max="4" width="3.57421875" style="175" customWidth="1"/>
    <col min="5" max="5" width="6.140625" style="175" customWidth="1"/>
    <col min="6" max="16384" width="9.140625" style="175" customWidth="1"/>
  </cols>
  <sheetData>
    <row r="1" ht="15.75" customHeight="1">
      <c r="D1" s="176">
        <v>3</v>
      </c>
    </row>
    <row r="2" spans="1:8" ht="15.75">
      <c r="A2" s="177" t="s">
        <v>56</v>
      </c>
      <c r="B2" s="178"/>
      <c r="C2" s="178"/>
      <c r="D2" s="178"/>
      <c r="E2" s="178"/>
      <c r="F2" s="178"/>
      <c r="G2" s="178"/>
      <c r="H2" s="178"/>
    </row>
    <row r="3" spans="1:8" ht="15.75">
      <c r="A3" s="179" t="s">
        <v>57</v>
      </c>
      <c r="B3" s="178"/>
      <c r="C3" s="178"/>
      <c r="D3" s="178"/>
      <c r="E3" s="178"/>
      <c r="F3" s="178"/>
      <c r="G3" s="178"/>
      <c r="H3" s="178"/>
    </row>
    <row r="4" spans="1:8" ht="11.25">
      <c r="A4" s="178"/>
      <c r="B4" s="178"/>
      <c r="C4" s="178"/>
      <c r="D4" s="178"/>
      <c r="E4" s="178"/>
      <c r="F4" s="178"/>
      <c r="G4" s="178"/>
      <c r="H4" s="178"/>
    </row>
    <row r="5" spans="1:8" ht="15">
      <c r="A5" s="180" t="s">
        <v>187</v>
      </c>
      <c r="B5" s="178"/>
      <c r="C5" s="178"/>
      <c r="D5" s="178"/>
      <c r="E5" s="178"/>
      <c r="F5" s="178"/>
      <c r="G5" s="178"/>
      <c r="H5" s="178"/>
    </row>
    <row r="6" spans="1:8" ht="11.25">
      <c r="A6" s="178"/>
      <c r="B6" s="178"/>
      <c r="C6" s="178"/>
      <c r="D6" s="178"/>
      <c r="E6" s="178"/>
      <c r="F6" s="178"/>
      <c r="G6" s="178"/>
      <c r="H6" s="178"/>
    </row>
    <row r="7" spans="1:5" ht="12.75">
      <c r="A7" s="181"/>
      <c r="B7" s="181"/>
      <c r="C7" s="181"/>
      <c r="D7" s="181"/>
      <c r="E7" s="181"/>
    </row>
    <row r="8" spans="1:5" ht="3" customHeight="1">
      <c r="A8" s="182"/>
      <c r="B8" s="183"/>
      <c r="C8" s="184"/>
      <c r="D8" s="185"/>
      <c r="E8" s="181"/>
    </row>
    <row r="9" spans="1:5" ht="12.75">
      <c r="A9" s="182"/>
      <c r="B9" s="182"/>
      <c r="C9" s="184"/>
      <c r="D9" s="185"/>
      <c r="E9" s="186"/>
    </row>
    <row r="10" spans="1:7" ht="12.75">
      <c r="A10" s="187"/>
      <c r="B10" s="188"/>
      <c r="C10" s="189"/>
      <c r="D10" s="190"/>
      <c r="E10" s="181"/>
      <c r="F10" s="178"/>
      <c r="G10" s="178"/>
    </row>
    <row r="11" spans="1:7" ht="12.75">
      <c r="A11" s="191" t="s">
        <v>188</v>
      </c>
      <c r="B11" s="192"/>
      <c r="C11" s="193">
        <v>1864</v>
      </c>
      <c r="D11" s="194"/>
      <c r="E11" s="181"/>
      <c r="F11" s="178"/>
      <c r="G11" s="178"/>
    </row>
    <row r="12" spans="1:5" ht="12.75">
      <c r="A12" s="195"/>
      <c r="B12" s="187"/>
      <c r="C12" s="196"/>
      <c r="D12" s="185"/>
      <c r="E12" s="181"/>
    </row>
    <row r="13" spans="1:5" ht="12.75">
      <c r="A13" s="197" t="s">
        <v>189</v>
      </c>
      <c r="B13" s="198">
        <v>24</v>
      </c>
      <c r="C13" s="196"/>
      <c r="D13" s="185"/>
      <c r="E13" s="181"/>
    </row>
    <row r="14" spans="1:5" ht="12.75">
      <c r="A14" s="197"/>
      <c r="B14" s="187"/>
      <c r="C14" s="196"/>
      <c r="D14" s="185"/>
      <c r="E14" s="181"/>
    </row>
    <row r="15" spans="1:5" ht="12.75">
      <c r="A15" s="199" t="s">
        <v>190</v>
      </c>
      <c r="B15" s="188"/>
      <c r="C15" s="200">
        <v>1840</v>
      </c>
      <c r="D15" s="194"/>
      <c r="E15" s="181"/>
    </row>
    <row r="16" spans="1:5" ht="12.75">
      <c r="A16" s="201"/>
      <c r="B16" s="187"/>
      <c r="C16" s="196"/>
      <c r="D16" s="185"/>
      <c r="E16" s="181"/>
    </row>
    <row r="17" spans="1:5" ht="12.75">
      <c r="A17" s="202" t="s">
        <v>191</v>
      </c>
      <c r="B17" s="203">
        <v>1</v>
      </c>
      <c r="C17" s="196"/>
      <c r="D17" s="185"/>
      <c r="E17" s="181"/>
    </row>
    <row r="18" spans="1:5" ht="12.75">
      <c r="A18" s="201"/>
      <c r="B18" s="204"/>
      <c r="C18" s="196"/>
      <c r="D18" s="185"/>
      <c r="E18" s="181"/>
    </row>
    <row r="19" spans="1:7" ht="12.75">
      <c r="A19" s="199" t="s">
        <v>192</v>
      </c>
      <c r="B19" s="205"/>
      <c r="C19" s="200">
        <v>1839</v>
      </c>
      <c r="D19" s="194"/>
      <c r="E19" s="206"/>
      <c r="F19" s="206"/>
      <c r="G19" s="207"/>
    </row>
    <row r="20" spans="1:6" ht="12.75">
      <c r="A20" s="201"/>
      <c r="B20" s="204"/>
      <c r="C20" s="196"/>
      <c r="D20" s="185"/>
      <c r="E20" s="208"/>
      <c r="F20" s="208"/>
    </row>
    <row r="21" spans="1:7" ht="12.75">
      <c r="A21" s="202" t="s">
        <v>193</v>
      </c>
      <c r="B21" s="203">
        <v>14</v>
      </c>
      <c r="C21" s="196"/>
      <c r="D21" s="185"/>
      <c r="E21" s="206"/>
      <c r="F21" s="206"/>
      <c r="G21" s="207"/>
    </row>
    <row r="22" spans="1:7" ht="12.75">
      <c r="A22" s="209"/>
      <c r="B22" s="187"/>
      <c r="C22" s="196"/>
      <c r="D22" s="185"/>
      <c r="E22" s="206"/>
      <c r="F22" s="210"/>
      <c r="G22" s="207"/>
    </row>
    <row r="23" spans="1:7" ht="12.75">
      <c r="A23" s="202" t="s">
        <v>194</v>
      </c>
      <c r="B23" s="203">
        <v>1554</v>
      </c>
      <c r="C23" s="196"/>
      <c r="D23" s="185"/>
      <c r="E23" s="206"/>
      <c r="G23" s="207"/>
    </row>
    <row r="24" spans="1:6" ht="12.75">
      <c r="A24" s="201"/>
      <c r="B24" s="187"/>
      <c r="C24" s="196"/>
      <c r="D24" s="185"/>
      <c r="E24" s="181"/>
      <c r="F24" s="210"/>
    </row>
    <row r="25" spans="1:7" ht="12.75">
      <c r="A25" s="199" t="s">
        <v>195</v>
      </c>
      <c r="B25" s="211"/>
      <c r="C25" s="200">
        <v>271</v>
      </c>
      <c r="D25" s="194"/>
      <c r="E25" s="181"/>
      <c r="F25" s="210"/>
      <c r="G25" s="207"/>
    </row>
    <row r="26" spans="1:5" ht="12.75">
      <c r="A26" s="201"/>
      <c r="B26" s="187"/>
      <c r="C26" s="196"/>
      <c r="D26" s="185"/>
      <c r="E26" s="181"/>
    </row>
    <row r="27" spans="1:7" ht="12.75">
      <c r="A27" s="212" t="s">
        <v>196</v>
      </c>
      <c r="B27" s="213"/>
      <c r="C27" s="214">
        <v>0.1473626971179989</v>
      </c>
      <c r="D27" s="215"/>
      <c r="E27" s="181"/>
      <c r="G27" s="207"/>
    </row>
    <row r="28" spans="1:7" ht="12.75">
      <c r="A28" s="201"/>
      <c r="B28" s="187"/>
      <c r="C28" s="196"/>
      <c r="D28" s="185"/>
      <c r="E28" s="181"/>
      <c r="G28" s="207"/>
    </row>
    <row r="29" spans="1:7" ht="12.75">
      <c r="A29" s="216" t="s">
        <v>197</v>
      </c>
      <c r="B29" s="188"/>
      <c r="C29" s="217">
        <v>0.14849315068493152</v>
      </c>
      <c r="D29" s="215"/>
      <c r="E29" s="181"/>
      <c r="G29" s="207"/>
    </row>
    <row r="30" ht="11.25">
      <c r="G30" s="207"/>
    </row>
    <row r="31" ht="11.25">
      <c r="A31" s="175" t="s">
        <v>198</v>
      </c>
    </row>
    <row r="32" ht="11.25">
      <c r="G32" s="207"/>
    </row>
    <row r="33" spans="3:7" ht="11.25">
      <c r="C33" s="207"/>
      <c r="D33" s="207"/>
      <c r="G33" s="207"/>
    </row>
    <row r="34" spans="3:7" ht="11.25">
      <c r="C34" s="207"/>
      <c r="D34" s="207"/>
      <c r="G34" s="207"/>
    </row>
    <row r="35" spans="3:7" ht="11.25">
      <c r="C35" s="207"/>
      <c r="D35" s="207"/>
      <c r="G35" s="207"/>
    </row>
    <row r="36" spans="3:7" ht="11.25">
      <c r="C36" s="207"/>
      <c r="D36" s="207"/>
      <c r="G36" s="207"/>
    </row>
    <row r="37" spans="3:7" ht="11.25">
      <c r="C37" s="207"/>
      <c r="D37" s="207"/>
      <c r="G37" s="207"/>
    </row>
    <row r="38" spans="3:7" ht="11.25">
      <c r="C38" s="207"/>
      <c r="D38" s="207"/>
      <c r="G38" s="207"/>
    </row>
    <row r="39" spans="3:7" ht="11.25">
      <c r="C39" s="207"/>
      <c r="D39" s="207"/>
      <c r="G39" s="207"/>
    </row>
    <row r="41" spans="3:7" ht="11.25">
      <c r="C41" s="207"/>
      <c r="D41" s="207"/>
      <c r="G41" s="207"/>
    </row>
    <row r="42" spans="3:7" ht="11.25">
      <c r="C42" s="207"/>
      <c r="D42" s="207"/>
      <c r="G42" s="207"/>
    </row>
    <row r="43" spans="3:7" ht="11.25">
      <c r="C43" s="207"/>
      <c r="D43" s="207"/>
      <c r="G43" s="207"/>
    </row>
    <row r="44" spans="3:7" ht="11.25">
      <c r="C44" s="207"/>
      <c r="D44" s="207"/>
      <c r="G44" s="207"/>
    </row>
    <row r="45" spans="3:7" ht="11.25">
      <c r="C45" s="207"/>
      <c r="D45" s="207"/>
      <c r="G45" s="207"/>
    </row>
    <row r="47" spans="3:7" ht="11.25">
      <c r="C47" s="207"/>
      <c r="D47" s="207"/>
      <c r="G47" s="207"/>
    </row>
    <row r="48" spans="3:7" ht="11.25">
      <c r="C48" s="207"/>
      <c r="D48" s="207"/>
      <c r="G48" s="207"/>
    </row>
    <row r="49" spans="3:7" ht="11.25">
      <c r="C49" s="207"/>
      <c r="D49" s="207"/>
      <c r="G49" s="207"/>
    </row>
    <row r="50" spans="3:7" ht="11.25">
      <c r="C50" s="207"/>
      <c r="D50" s="207"/>
      <c r="G50" s="207"/>
    </row>
    <row r="51" spans="3:7" ht="11.25">
      <c r="C51" s="207"/>
      <c r="D51" s="207"/>
      <c r="G51" s="207"/>
    </row>
    <row r="52" spans="3:7" ht="11.25">
      <c r="C52" s="207"/>
      <c r="D52" s="207"/>
      <c r="G52" s="207"/>
    </row>
    <row r="53" spans="3:7" ht="11.25">
      <c r="C53" s="207"/>
      <c r="D53" s="207"/>
      <c r="G53" s="207"/>
    </row>
    <row r="54" spans="3:7" ht="11.25">
      <c r="C54" s="207"/>
      <c r="D54" s="207"/>
      <c r="G54" s="207"/>
    </row>
    <row r="55" spans="3:7" ht="11.25">
      <c r="C55" s="207"/>
      <c r="D55" s="207"/>
      <c r="G55" s="207"/>
    </row>
    <row r="56" spans="3:7" ht="11.25">
      <c r="C56" s="207"/>
      <c r="D56" s="207"/>
      <c r="G56" s="207"/>
    </row>
    <row r="58" spans="3:7" ht="11.25">
      <c r="C58" s="207"/>
      <c r="D58" s="207"/>
      <c r="G58" s="207"/>
    </row>
    <row r="59" spans="3:7" ht="11.25">
      <c r="C59" s="207"/>
      <c r="D59" s="207"/>
      <c r="G59" s="207"/>
    </row>
    <row r="60" spans="3:7" ht="11.25">
      <c r="C60" s="207"/>
      <c r="D60" s="207"/>
      <c r="G60" s="207"/>
    </row>
    <row r="62" spans="3:7" ht="11.25">
      <c r="C62" s="207"/>
      <c r="D62" s="207"/>
      <c r="G62" s="207"/>
    </row>
    <row r="63" spans="3:7" ht="11.25">
      <c r="C63" s="207"/>
      <c r="D63" s="207"/>
      <c r="G63" s="207"/>
    </row>
    <row r="64" spans="3:7" ht="11.25">
      <c r="C64" s="207"/>
      <c r="D64" s="207"/>
      <c r="G64" s="207"/>
    </row>
    <row r="69" spans="1:7" ht="11.25">
      <c r="A69" s="178"/>
      <c r="B69" s="178"/>
      <c r="C69" s="178"/>
      <c r="D69" s="178"/>
      <c r="E69" s="178"/>
      <c r="F69" s="178"/>
      <c r="G69" s="178"/>
    </row>
    <row r="71" spans="1:6" ht="11.25">
      <c r="A71" s="178"/>
      <c r="B71" s="178"/>
      <c r="C71" s="178"/>
      <c r="D71" s="178"/>
      <c r="E71" s="178"/>
      <c r="F71" s="178"/>
    </row>
    <row r="72" spans="1:6" ht="11.25">
      <c r="A72" s="178"/>
      <c r="B72" s="178"/>
      <c r="C72" s="178"/>
      <c r="D72" s="178"/>
      <c r="E72" s="178"/>
      <c r="F72" s="178"/>
    </row>
    <row r="73" spans="1:7" ht="11.25">
      <c r="A73" s="178"/>
      <c r="B73" s="178"/>
      <c r="C73" s="178"/>
      <c r="D73" s="178"/>
      <c r="E73" s="178"/>
      <c r="F73" s="178"/>
      <c r="G73" s="207"/>
    </row>
    <row r="74" spans="1:7" ht="11.25">
      <c r="A74" s="178"/>
      <c r="B74" s="178"/>
      <c r="C74" s="178"/>
      <c r="D74" s="178"/>
      <c r="E74" s="178"/>
      <c r="F74" s="178"/>
      <c r="G74" s="207"/>
    </row>
    <row r="75" spans="1:7" ht="11.25">
      <c r="A75" s="178"/>
      <c r="B75" s="178"/>
      <c r="C75" s="178"/>
      <c r="D75" s="178"/>
      <c r="E75" s="178"/>
      <c r="F75" s="178"/>
      <c r="G75" s="207"/>
    </row>
    <row r="76" ht="11.25">
      <c r="G76" s="207"/>
    </row>
    <row r="77" spans="2:7" ht="11.25">
      <c r="B77" s="178"/>
      <c r="C77" s="178"/>
      <c r="D77" s="178"/>
      <c r="F77" s="178"/>
      <c r="G77" s="178"/>
    </row>
    <row r="78" spans="2:7" ht="11.25">
      <c r="B78" s="178"/>
      <c r="C78" s="178"/>
      <c r="D78" s="178"/>
      <c r="F78" s="178"/>
      <c r="G78" s="178"/>
    </row>
    <row r="79" ht="11.25">
      <c r="G79" s="207"/>
    </row>
    <row r="80" spans="2:7" ht="11.25">
      <c r="B80" s="218"/>
      <c r="C80" s="218"/>
      <c r="D80" s="218"/>
      <c r="E80" s="219"/>
      <c r="F80" s="218"/>
      <c r="G80" s="218"/>
    </row>
    <row r="83" spans="3:7" ht="11.25">
      <c r="C83" s="207"/>
      <c r="D83" s="207"/>
      <c r="G83" s="207"/>
    </row>
    <row r="84" spans="3:7" ht="11.25">
      <c r="C84" s="207"/>
      <c r="D84" s="207"/>
      <c r="G84" s="207"/>
    </row>
    <row r="85" spans="3:7" ht="11.25">
      <c r="C85" s="207"/>
      <c r="D85" s="207"/>
      <c r="G85" s="207"/>
    </row>
    <row r="86" spans="3:7" ht="11.25">
      <c r="C86" s="207"/>
      <c r="D86" s="207"/>
      <c r="G86" s="207"/>
    </row>
    <row r="88" spans="3:7" ht="11.25">
      <c r="C88" s="207"/>
      <c r="D88" s="207"/>
      <c r="G88" s="207"/>
    </row>
    <row r="89" spans="3:7" ht="11.25">
      <c r="C89" s="207"/>
      <c r="D89" s="207"/>
      <c r="G89" s="207"/>
    </row>
    <row r="90" spans="3:7" ht="11.25">
      <c r="C90" s="207"/>
      <c r="D90" s="207"/>
      <c r="G90" s="207"/>
    </row>
    <row r="91" spans="3:7" ht="11.25">
      <c r="C91" s="207"/>
      <c r="D91" s="207"/>
      <c r="G91" s="207"/>
    </row>
    <row r="92" spans="3:7" ht="11.25">
      <c r="C92" s="207"/>
      <c r="D92" s="207"/>
      <c r="G92" s="207"/>
    </row>
    <row r="94" spans="3:7" ht="11.25">
      <c r="C94" s="207"/>
      <c r="D94" s="207"/>
      <c r="G94" s="207"/>
    </row>
    <row r="95" spans="3:7" ht="11.25">
      <c r="C95" s="207"/>
      <c r="D95" s="207"/>
      <c r="G95" s="207"/>
    </row>
    <row r="96" spans="3:7" ht="11.25">
      <c r="C96" s="207"/>
      <c r="D96" s="207"/>
      <c r="G96" s="207"/>
    </row>
    <row r="97" spans="3:7" ht="11.25">
      <c r="C97" s="207"/>
      <c r="D97" s="207"/>
      <c r="G97" s="207"/>
    </row>
    <row r="98" spans="3:7" ht="11.25">
      <c r="C98" s="207"/>
      <c r="D98" s="207"/>
      <c r="G98" s="207"/>
    </row>
    <row r="99" spans="3:7" ht="11.25">
      <c r="C99" s="207"/>
      <c r="D99" s="207"/>
      <c r="G99" s="207"/>
    </row>
    <row r="100" spans="3:7" ht="11.25">
      <c r="C100" s="207"/>
      <c r="D100" s="207"/>
      <c r="G100" s="207"/>
    </row>
    <row r="101" spans="3:7" ht="11.25">
      <c r="C101" s="207"/>
      <c r="D101" s="207"/>
      <c r="G101" s="207"/>
    </row>
    <row r="102" spans="3:7" ht="11.25">
      <c r="C102" s="207"/>
      <c r="D102" s="207"/>
      <c r="G102" s="207"/>
    </row>
    <row r="103" spans="3:7" ht="11.25">
      <c r="C103" s="207"/>
      <c r="D103" s="207"/>
      <c r="G103" s="207"/>
    </row>
    <row r="105" spans="2:6" ht="11.25">
      <c r="B105" s="218"/>
      <c r="F105" s="218"/>
    </row>
    <row r="106" spans="2:6" ht="11.25">
      <c r="B106" s="218"/>
      <c r="F106" s="218"/>
    </row>
    <row r="107" spans="2:7" ht="11.25">
      <c r="B107" s="218"/>
      <c r="C107" s="220"/>
      <c r="D107" s="220"/>
      <c r="F107" s="218"/>
      <c r="G107" s="220"/>
    </row>
    <row r="108" spans="2:6" ht="11.25">
      <c r="B108" s="218"/>
      <c r="F108" s="218"/>
    </row>
    <row r="109" spans="2:6" ht="11.25">
      <c r="B109" s="218"/>
      <c r="F109" s="218"/>
    </row>
    <row r="110" ht="11.25">
      <c r="B110" s="218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35.7109375" style="224" customWidth="1"/>
    <col min="2" max="2" width="8.8515625" style="224" customWidth="1"/>
    <col min="3" max="3" width="9.140625" style="224" customWidth="1"/>
    <col min="4" max="4" width="3.57421875" style="224" customWidth="1"/>
    <col min="5" max="5" width="1.28515625" style="224" customWidth="1"/>
    <col min="6" max="6" width="9.140625" style="224" customWidth="1"/>
    <col min="7" max="7" width="8.8515625" style="224" customWidth="1"/>
    <col min="8" max="8" width="3.00390625" style="224" customWidth="1"/>
    <col min="9" max="9" width="7.8515625" style="224" customWidth="1"/>
    <col min="10" max="16384" width="9.140625" style="224" customWidth="1"/>
  </cols>
  <sheetData>
    <row r="1" spans="1:9" ht="15.75">
      <c r="A1" s="221" t="s">
        <v>56</v>
      </c>
      <c r="B1" s="222"/>
      <c r="C1" s="222"/>
      <c r="D1" s="222"/>
      <c r="E1" s="222"/>
      <c r="F1" s="222"/>
      <c r="G1" s="222"/>
      <c r="H1" s="222"/>
      <c r="I1" s="223">
        <v>4</v>
      </c>
    </row>
    <row r="2" spans="1:8" ht="15.75">
      <c r="A2" s="225" t="s">
        <v>57</v>
      </c>
      <c r="B2" s="222"/>
      <c r="C2" s="222"/>
      <c r="D2" s="222"/>
      <c r="E2" s="222"/>
      <c r="F2" s="222"/>
      <c r="G2" s="222"/>
      <c r="H2" s="222"/>
    </row>
    <row r="3" spans="1:8" ht="6.75" customHeight="1">
      <c r="A3" s="222"/>
      <c r="B3" s="222"/>
      <c r="C3" s="222"/>
      <c r="D3" s="222"/>
      <c r="E3" s="222"/>
      <c r="F3" s="222"/>
      <c r="G3" s="222"/>
      <c r="H3" s="222"/>
    </row>
    <row r="4" spans="1:8" ht="14.25" customHeight="1">
      <c r="A4" s="226" t="s">
        <v>199</v>
      </c>
      <c r="B4" s="226"/>
      <c r="C4" s="222"/>
      <c r="D4" s="222"/>
      <c r="E4" s="222"/>
      <c r="F4" s="222"/>
      <c r="G4" s="222"/>
      <c r="H4" s="222"/>
    </row>
    <row r="5" spans="1:8" ht="14.25" customHeight="1">
      <c r="A5" s="226"/>
      <c r="B5" s="226"/>
      <c r="C5" s="222"/>
      <c r="D5" s="222"/>
      <c r="E5" s="222"/>
      <c r="F5" s="222"/>
      <c r="G5" s="222"/>
      <c r="H5" s="222"/>
    </row>
    <row r="6" spans="2:9" ht="11.25">
      <c r="B6" s="227" t="s">
        <v>200</v>
      </c>
      <c r="C6" s="228"/>
      <c r="D6" s="229"/>
      <c r="E6" s="230"/>
      <c r="F6" s="231" t="s">
        <v>201</v>
      </c>
      <c r="G6" s="231"/>
      <c r="H6" s="232"/>
      <c r="I6" s="233"/>
    </row>
    <row r="7" spans="2:9" ht="11.25">
      <c r="B7" s="234" t="s">
        <v>202</v>
      </c>
      <c r="C7" s="235"/>
      <c r="D7" s="236"/>
      <c r="E7" s="237"/>
      <c r="F7" s="238" t="s">
        <v>203</v>
      </c>
      <c r="G7" s="238"/>
      <c r="H7" s="239"/>
      <c r="I7" s="233"/>
    </row>
    <row r="8" spans="2:9" ht="11.25">
      <c r="B8" s="240" t="s">
        <v>182</v>
      </c>
      <c r="C8" s="241" t="s">
        <v>181</v>
      </c>
      <c r="D8" s="241"/>
      <c r="E8" s="237"/>
      <c r="F8" s="241" t="s">
        <v>182</v>
      </c>
      <c r="G8" s="241" t="s">
        <v>181</v>
      </c>
      <c r="H8" s="242"/>
      <c r="I8" s="233"/>
    </row>
    <row r="9" spans="1:9" ht="11.25">
      <c r="A9" s="243" t="s">
        <v>6</v>
      </c>
      <c r="B9" s="234">
        <v>1840</v>
      </c>
      <c r="C9" s="244">
        <v>1</v>
      </c>
      <c r="D9" s="244"/>
      <c r="E9" s="237"/>
      <c r="F9" s="235">
        <v>271</v>
      </c>
      <c r="G9" s="244">
        <v>1</v>
      </c>
      <c r="H9" s="242"/>
      <c r="I9" s="233"/>
    </row>
    <row r="10" spans="1:10" ht="9" customHeight="1">
      <c r="A10" s="245" t="s">
        <v>184</v>
      </c>
      <c r="B10" s="245">
        <v>1097</v>
      </c>
      <c r="C10" s="246">
        <v>0.596195652173913</v>
      </c>
      <c r="D10" s="246"/>
      <c r="E10" s="247"/>
      <c r="F10" s="222">
        <v>175</v>
      </c>
      <c r="G10" s="246">
        <v>0.6457564575645757</v>
      </c>
      <c r="H10" s="248"/>
      <c r="I10" s="233"/>
      <c r="J10" s="249"/>
    </row>
    <row r="11" spans="1:10" ht="9" customHeight="1">
      <c r="A11" s="245" t="s">
        <v>183</v>
      </c>
      <c r="B11" s="245">
        <v>743</v>
      </c>
      <c r="C11" s="246">
        <v>0.40380434782608693</v>
      </c>
      <c r="D11" s="250"/>
      <c r="E11" s="247"/>
      <c r="F11" s="222">
        <v>94</v>
      </c>
      <c r="G11" s="246">
        <v>0.34686346863468637</v>
      </c>
      <c r="H11" s="248"/>
      <c r="I11" s="233"/>
      <c r="J11" s="249"/>
    </row>
    <row r="12" spans="1:9" ht="9" customHeight="1">
      <c r="A12" s="234" t="s">
        <v>204</v>
      </c>
      <c r="B12" s="234">
        <v>0</v>
      </c>
      <c r="C12" s="244">
        <v>0</v>
      </c>
      <c r="D12" s="244"/>
      <c r="E12" s="237"/>
      <c r="F12" s="235">
        <v>2</v>
      </c>
      <c r="G12" s="244">
        <v>0.007380073800738007</v>
      </c>
      <c r="H12" s="242"/>
      <c r="I12" s="233"/>
    </row>
    <row r="13" spans="1:9" ht="9" customHeight="1">
      <c r="A13" s="245" t="s">
        <v>185</v>
      </c>
      <c r="B13" s="245">
        <v>1614</v>
      </c>
      <c r="C13" s="246">
        <v>0.8771739130434782</v>
      </c>
      <c r="D13" s="246"/>
      <c r="E13" s="247"/>
      <c r="F13" s="222">
        <v>240</v>
      </c>
      <c r="G13" s="246">
        <v>0.8856088560885609</v>
      </c>
      <c r="H13" s="248"/>
      <c r="I13" s="233"/>
    </row>
    <row r="14" spans="1:9" ht="9" customHeight="1">
      <c r="A14" s="245" t="s">
        <v>205</v>
      </c>
      <c r="B14" s="245">
        <v>145</v>
      </c>
      <c r="C14" s="246">
        <v>0.07880434782608696</v>
      </c>
      <c r="D14" s="246"/>
      <c r="E14" s="247"/>
      <c r="F14" s="222">
        <v>18</v>
      </c>
      <c r="G14" s="246">
        <v>0.06642066420664207</v>
      </c>
      <c r="H14" s="248"/>
      <c r="I14" s="233"/>
    </row>
    <row r="15" spans="1:9" ht="9" customHeight="1">
      <c r="A15" s="245" t="s">
        <v>206</v>
      </c>
      <c r="B15" s="245">
        <v>28</v>
      </c>
      <c r="C15" s="246">
        <v>0.015217391304347827</v>
      </c>
      <c r="D15" s="246"/>
      <c r="E15" s="247"/>
      <c r="F15" s="222">
        <v>6</v>
      </c>
      <c r="G15" s="246">
        <v>0.02214022140221402</v>
      </c>
      <c r="H15" s="248"/>
      <c r="I15" s="233"/>
    </row>
    <row r="16" spans="1:9" ht="9" customHeight="1">
      <c r="A16" s="245" t="s">
        <v>207</v>
      </c>
      <c r="B16" s="245">
        <v>5</v>
      </c>
      <c r="C16" s="246">
        <v>0.002717391304347826</v>
      </c>
      <c r="D16" s="246"/>
      <c r="E16" s="247"/>
      <c r="F16" s="222">
        <v>0</v>
      </c>
      <c r="G16" s="246">
        <v>0</v>
      </c>
      <c r="H16" s="248"/>
      <c r="I16" s="233"/>
    </row>
    <row r="17" spans="1:9" ht="9" customHeight="1">
      <c r="A17" s="245" t="s">
        <v>208</v>
      </c>
      <c r="B17" s="245">
        <v>27</v>
      </c>
      <c r="C17" s="246">
        <v>0.014673913043478261</v>
      </c>
      <c r="D17" s="246"/>
      <c r="E17" s="247"/>
      <c r="F17" s="222">
        <v>5</v>
      </c>
      <c r="G17" s="246">
        <v>0.01845018450184502</v>
      </c>
      <c r="H17" s="248"/>
      <c r="I17" s="233"/>
    </row>
    <row r="18" spans="1:9" ht="9" customHeight="1">
      <c r="A18" s="245" t="s">
        <v>209</v>
      </c>
      <c r="B18" s="245">
        <v>21</v>
      </c>
      <c r="C18" s="246">
        <v>0.01141304347826087</v>
      </c>
      <c r="D18" s="246"/>
      <c r="E18" s="247"/>
      <c r="F18" s="222">
        <v>0</v>
      </c>
      <c r="G18" s="246">
        <v>0</v>
      </c>
      <c r="H18" s="248"/>
      <c r="I18" s="233"/>
    </row>
    <row r="19" spans="1:9" ht="9" customHeight="1">
      <c r="A19" s="234" t="s">
        <v>204</v>
      </c>
      <c r="B19" s="234">
        <v>0</v>
      </c>
      <c r="C19" s="244">
        <v>0</v>
      </c>
      <c r="D19" s="244"/>
      <c r="E19" s="237"/>
      <c r="F19" s="251">
        <v>2</v>
      </c>
      <c r="G19" s="244">
        <v>0.007380073800738007</v>
      </c>
      <c r="H19" s="242"/>
      <c r="I19" s="233"/>
    </row>
    <row r="20" spans="1:9" ht="9" customHeight="1">
      <c r="A20" s="245" t="s">
        <v>210</v>
      </c>
      <c r="B20" s="252" t="s">
        <v>211</v>
      </c>
      <c r="C20" s="253" t="s">
        <v>212</v>
      </c>
      <c r="D20" s="254"/>
      <c r="E20" s="230"/>
      <c r="F20" s="255" t="s">
        <v>211</v>
      </c>
      <c r="G20" s="253" t="s">
        <v>212</v>
      </c>
      <c r="H20" s="256"/>
      <c r="I20" s="233"/>
    </row>
    <row r="21" spans="1:9" ht="9" customHeight="1">
      <c r="A21" s="234"/>
      <c r="B21" s="240" t="s">
        <v>213</v>
      </c>
      <c r="C21" s="257">
        <v>22.91</v>
      </c>
      <c r="D21" s="244"/>
      <c r="E21" s="237"/>
      <c r="F21" s="241" t="s">
        <v>213</v>
      </c>
      <c r="G21" s="258">
        <v>22.99</v>
      </c>
      <c r="H21" s="259"/>
      <c r="I21" s="233"/>
    </row>
    <row r="22" spans="1:9" ht="9" customHeight="1">
      <c r="A22" s="245" t="s">
        <v>214</v>
      </c>
      <c r="B22" s="245">
        <v>1491</v>
      </c>
      <c r="C22" s="246">
        <v>0.8103260869565218</v>
      </c>
      <c r="D22" s="246"/>
      <c r="E22" s="247"/>
      <c r="F22" s="222">
        <v>208</v>
      </c>
      <c r="G22" s="246">
        <v>0.7675276752767528</v>
      </c>
      <c r="H22" s="248"/>
      <c r="I22" s="233"/>
    </row>
    <row r="23" spans="1:9" ht="9" customHeight="1">
      <c r="A23" s="245" t="s">
        <v>215</v>
      </c>
      <c r="B23" s="245">
        <v>20</v>
      </c>
      <c r="C23" s="246">
        <v>0.010869565217391304</v>
      </c>
      <c r="D23" s="246"/>
      <c r="E23" s="247"/>
      <c r="F23" s="222">
        <v>3</v>
      </c>
      <c r="G23" s="246">
        <v>0.01107011070110701</v>
      </c>
      <c r="H23" s="248"/>
      <c r="I23" s="233"/>
    </row>
    <row r="24" spans="1:9" ht="9" customHeight="1">
      <c r="A24" s="245" t="s">
        <v>216</v>
      </c>
      <c r="B24" s="245">
        <v>181</v>
      </c>
      <c r="C24" s="246">
        <v>0.0983695652173913</v>
      </c>
      <c r="D24" s="246"/>
      <c r="E24" s="247"/>
      <c r="F24" s="222">
        <v>29</v>
      </c>
      <c r="G24" s="246">
        <v>0.1070110701107011</v>
      </c>
      <c r="H24" s="248"/>
      <c r="I24" s="233"/>
    </row>
    <row r="25" spans="1:9" ht="9" customHeight="1">
      <c r="A25" s="245" t="s">
        <v>217</v>
      </c>
      <c r="B25" s="245">
        <v>15</v>
      </c>
      <c r="C25" s="246">
        <v>0.008152173913043478</v>
      </c>
      <c r="D25" s="246"/>
      <c r="E25" s="247"/>
      <c r="F25" s="222">
        <v>2</v>
      </c>
      <c r="G25" s="246">
        <v>0.007380073800738007</v>
      </c>
      <c r="H25" s="248"/>
      <c r="I25" s="233"/>
    </row>
    <row r="26" spans="1:9" ht="9" customHeight="1">
      <c r="A26" s="245" t="s">
        <v>218</v>
      </c>
      <c r="B26" s="245">
        <v>65</v>
      </c>
      <c r="C26" s="246">
        <v>0.035326086956521736</v>
      </c>
      <c r="D26" s="246"/>
      <c r="E26" s="247"/>
      <c r="F26" s="222">
        <v>13</v>
      </c>
      <c r="G26" s="246">
        <v>0.04797047970479705</v>
      </c>
      <c r="H26" s="248"/>
      <c r="I26" s="233"/>
    </row>
    <row r="27" spans="1:9" ht="9" customHeight="1">
      <c r="A27" s="245" t="s">
        <v>219</v>
      </c>
      <c r="B27" s="245">
        <v>68</v>
      </c>
      <c r="C27" s="246">
        <v>0.03695652173913044</v>
      </c>
      <c r="D27" s="246"/>
      <c r="E27" s="247"/>
      <c r="F27" s="222">
        <v>14</v>
      </c>
      <c r="G27" s="246">
        <v>0.05166051660516605</v>
      </c>
      <c r="H27" s="248"/>
      <c r="I27" s="233"/>
    </row>
    <row r="28" spans="1:9" ht="9" customHeight="1">
      <c r="A28" s="234" t="s">
        <v>204</v>
      </c>
      <c r="B28" s="234">
        <v>0</v>
      </c>
      <c r="C28" s="244">
        <v>0</v>
      </c>
      <c r="D28" s="244"/>
      <c r="E28" s="237"/>
      <c r="F28" s="251">
        <v>2</v>
      </c>
      <c r="G28" s="244">
        <v>0.007380073800738007</v>
      </c>
      <c r="H28" s="242"/>
      <c r="I28" s="233"/>
    </row>
    <row r="29" spans="1:9" ht="9" customHeight="1">
      <c r="A29" s="245" t="s">
        <v>220</v>
      </c>
      <c r="B29" s="245">
        <v>1005</v>
      </c>
      <c r="C29" s="246">
        <v>0.5461956521739131</v>
      </c>
      <c r="D29" s="246"/>
      <c r="E29" s="247"/>
      <c r="F29" s="222">
        <v>4</v>
      </c>
      <c r="G29" s="246">
        <v>0.014760147601476014</v>
      </c>
      <c r="H29" s="248"/>
      <c r="I29" s="233"/>
    </row>
    <row r="30" spans="1:9" ht="9" customHeight="1">
      <c r="A30" s="245" t="s">
        <v>221</v>
      </c>
      <c r="B30" s="245">
        <v>303</v>
      </c>
      <c r="C30" s="246">
        <v>0.16467391304347825</v>
      </c>
      <c r="D30" s="246"/>
      <c r="E30" s="247"/>
      <c r="F30" s="222">
        <v>99</v>
      </c>
      <c r="G30" s="246">
        <v>0.36531365313653136</v>
      </c>
      <c r="H30" s="248"/>
      <c r="I30" s="233"/>
    </row>
    <row r="31" spans="1:9" ht="9" customHeight="1">
      <c r="A31" s="245" t="s">
        <v>222</v>
      </c>
      <c r="B31" s="245">
        <v>532</v>
      </c>
      <c r="C31" s="246">
        <v>0.2891304347826087</v>
      </c>
      <c r="D31" s="246"/>
      <c r="E31" s="247"/>
      <c r="F31" s="222">
        <v>166</v>
      </c>
      <c r="G31" s="246">
        <v>0.6125461254612546</v>
      </c>
      <c r="H31" s="248"/>
      <c r="I31" s="233"/>
    </row>
    <row r="32" spans="1:9" ht="9" customHeight="1">
      <c r="A32" s="234" t="s">
        <v>204</v>
      </c>
      <c r="B32" s="234">
        <v>0</v>
      </c>
      <c r="C32" s="244">
        <v>0</v>
      </c>
      <c r="D32" s="244"/>
      <c r="E32" s="237"/>
      <c r="F32" s="251">
        <v>2</v>
      </c>
      <c r="G32" s="244">
        <v>0.007380073800738007</v>
      </c>
      <c r="H32" s="242"/>
      <c r="I32" s="233"/>
    </row>
    <row r="33" spans="1:9" ht="9" customHeight="1">
      <c r="A33" s="245" t="s">
        <v>223</v>
      </c>
      <c r="B33" s="245">
        <v>692</v>
      </c>
      <c r="C33" s="246">
        <v>0.3760869565217391</v>
      </c>
      <c r="D33" s="246"/>
      <c r="E33" s="247"/>
      <c r="F33" s="222">
        <v>114</v>
      </c>
      <c r="G33" s="246">
        <v>0.42066420664206644</v>
      </c>
      <c r="H33" s="248"/>
      <c r="I33" s="233"/>
    </row>
    <row r="34" spans="1:9" ht="9" customHeight="1">
      <c r="A34" s="245" t="s">
        <v>224</v>
      </c>
      <c r="B34" s="245">
        <v>480</v>
      </c>
      <c r="C34" s="246">
        <v>0.2608695652173913</v>
      </c>
      <c r="D34" s="246"/>
      <c r="E34" s="247"/>
      <c r="F34" s="222">
        <v>77</v>
      </c>
      <c r="G34" s="246">
        <v>0.28413284132841327</v>
      </c>
      <c r="H34" s="248"/>
      <c r="I34" s="233"/>
    </row>
    <row r="35" spans="1:9" ht="9" customHeight="1">
      <c r="A35" s="245" t="s">
        <v>225</v>
      </c>
      <c r="B35" s="245">
        <v>396</v>
      </c>
      <c r="C35" s="246">
        <v>0.21521739130434783</v>
      </c>
      <c r="D35" s="246"/>
      <c r="E35" s="247"/>
      <c r="F35" s="222">
        <v>54</v>
      </c>
      <c r="G35" s="246">
        <v>0.1992619926199262</v>
      </c>
      <c r="H35" s="248"/>
      <c r="I35" s="233"/>
    </row>
    <row r="36" spans="1:9" ht="9" customHeight="1">
      <c r="A36" s="245" t="s">
        <v>226</v>
      </c>
      <c r="B36" s="245">
        <v>173</v>
      </c>
      <c r="C36" s="246">
        <v>0.09402173913043478</v>
      </c>
      <c r="D36" s="246"/>
      <c r="E36" s="247"/>
      <c r="F36" s="222">
        <v>13</v>
      </c>
      <c r="G36" s="246">
        <v>0.04797047970479705</v>
      </c>
      <c r="H36" s="248"/>
      <c r="I36" s="233"/>
    </row>
    <row r="37" spans="1:9" ht="9" customHeight="1">
      <c r="A37" s="245" t="s">
        <v>227</v>
      </c>
      <c r="B37" s="245">
        <v>99</v>
      </c>
      <c r="C37" s="246">
        <v>0.05380434782608696</v>
      </c>
      <c r="D37" s="246"/>
      <c r="E37" s="247"/>
      <c r="F37" s="222">
        <v>11</v>
      </c>
      <c r="G37" s="246">
        <v>0.04059040590405904</v>
      </c>
      <c r="H37" s="248"/>
      <c r="I37" s="233"/>
    </row>
    <row r="38" spans="1:9" ht="9" customHeight="1">
      <c r="A38" s="234" t="s">
        <v>204</v>
      </c>
      <c r="B38" s="234">
        <v>0</v>
      </c>
      <c r="C38" s="244">
        <v>0</v>
      </c>
      <c r="D38" s="244"/>
      <c r="E38" s="237"/>
      <c r="F38" s="251">
        <v>2</v>
      </c>
      <c r="G38" s="244">
        <v>0.007380073800738007</v>
      </c>
      <c r="H38" s="242"/>
      <c r="I38" s="260"/>
    </row>
    <row r="39" spans="1:9" ht="9" customHeight="1">
      <c r="A39" s="245" t="s">
        <v>228</v>
      </c>
      <c r="B39" s="245">
        <v>788</v>
      </c>
      <c r="C39" s="246">
        <v>0.4282608695652174</v>
      </c>
      <c r="D39" s="246"/>
      <c r="E39" s="247"/>
      <c r="F39" s="222">
        <v>104</v>
      </c>
      <c r="G39" s="246">
        <v>0.3837638376383764</v>
      </c>
      <c r="H39" s="248"/>
      <c r="I39" s="233"/>
    </row>
    <row r="40" spans="1:9" ht="9" customHeight="1">
      <c r="A40" s="245" t="s">
        <v>229</v>
      </c>
      <c r="B40" s="245">
        <v>1017</v>
      </c>
      <c r="C40" s="246">
        <v>0.5527173913043478</v>
      </c>
      <c r="D40" s="246"/>
      <c r="E40" s="247"/>
      <c r="F40" s="222">
        <v>161</v>
      </c>
      <c r="G40" s="246">
        <v>0.5940959409594095</v>
      </c>
      <c r="H40" s="248"/>
      <c r="I40" s="233"/>
    </row>
    <row r="41" spans="1:9" ht="9" customHeight="1">
      <c r="A41" s="245" t="s">
        <v>230</v>
      </c>
      <c r="B41" s="245">
        <v>35</v>
      </c>
      <c r="C41" s="246">
        <v>0.019021739130434784</v>
      </c>
      <c r="D41" s="246"/>
      <c r="E41" s="247"/>
      <c r="F41" s="222">
        <v>4</v>
      </c>
      <c r="G41" s="246">
        <v>0.014760147601476014</v>
      </c>
      <c r="H41" s="248"/>
      <c r="I41" s="233"/>
    </row>
    <row r="42" spans="1:9" ht="9" customHeight="1">
      <c r="A42" s="234" t="s">
        <v>204</v>
      </c>
      <c r="B42" s="234">
        <v>0</v>
      </c>
      <c r="C42" s="244">
        <v>0</v>
      </c>
      <c r="D42" s="244"/>
      <c r="E42" s="237"/>
      <c r="F42" s="251">
        <v>2</v>
      </c>
      <c r="G42" s="244">
        <v>0.007380073800738007</v>
      </c>
      <c r="H42" s="242"/>
      <c r="I42" s="233"/>
    </row>
    <row r="43" spans="1:9" ht="9" customHeight="1">
      <c r="A43" s="245" t="s">
        <v>231</v>
      </c>
      <c r="B43" s="245" t="s">
        <v>9</v>
      </c>
      <c r="C43" s="246"/>
      <c r="D43" s="246"/>
      <c r="E43" s="247"/>
      <c r="F43" s="222"/>
      <c r="G43" s="246"/>
      <c r="H43" s="248"/>
      <c r="I43" s="233"/>
    </row>
    <row r="44" spans="1:9" ht="9" customHeight="1">
      <c r="A44" s="245" t="s">
        <v>232</v>
      </c>
      <c r="B44" s="245">
        <v>7</v>
      </c>
      <c r="C44" s="246">
        <v>0.008883248730964468</v>
      </c>
      <c r="D44" s="246"/>
      <c r="E44" s="247"/>
      <c r="F44" s="222">
        <v>1</v>
      </c>
      <c r="G44" s="246">
        <v>0.009615384615384616</v>
      </c>
      <c r="H44" s="248"/>
      <c r="I44" s="233"/>
    </row>
    <row r="45" spans="1:9" ht="9" customHeight="1">
      <c r="A45" s="261" t="s">
        <v>233</v>
      </c>
      <c r="B45" s="222">
        <v>315</v>
      </c>
      <c r="C45" s="246">
        <v>0.399746192893401</v>
      </c>
      <c r="D45" s="262"/>
      <c r="F45" s="222">
        <v>28</v>
      </c>
      <c r="G45" s="246">
        <v>0.2692307692307692</v>
      </c>
      <c r="H45" s="248"/>
      <c r="I45" s="233"/>
    </row>
    <row r="46" spans="1:9" ht="9" customHeight="1">
      <c r="A46" s="245" t="s">
        <v>234</v>
      </c>
      <c r="B46" s="245">
        <v>279</v>
      </c>
      <c r="C46" s="246">
        <v>0.35406091370558374</v>
      </c>
      <c r="D46" s="246"/>
      <c r="E46" s="247"/>
      <c r="F46" s="222">
        <v>49</v>
      </c>
      <c r="G46" s="246">
        <v>0.47115384615384615</v>
      </c>
      <c r="H46" s="248"/>
      <c r="I46" s="233"/>
    </row>
    <row r="47" spans="1:9" ht="9" customHeight="1">
      <c r="A47" s="261" t="s">
        <v>235</v>
      </c>
      <c r="B47" s="222">
        <v>93</v>
      </c>
      <c r="C47" s="246">
        <v>0.11802030456852793</v>
      </c>
      <c r="D47" s="262"/>
      <c r="F47" s="222">
        <v>13</v>
      </c>
      <c r="G47" s="246">
        <v>0.125</v>
      </c>
      <c r="H47" s="248"/>
      <c r="I47" s="233"/>
    </row>
    <row r="48" spans="1:9" ht="9" customHeight="1">
      <c r="A48" s="261" t="s">
        <v>236</v>
      </c>
      <c r="B48" s="222">
        <v>32</v>
      </c>
      <c r="C48" s="246">
        <v>0.04060913705583756</v>
      </c>
      <c r="D48" s="262"/>
      <c r="F48" s="222">
        <v>5</v>
      </c>
      <c r="G48" s="246">
        <v>0.04807692307692308</v>
      </c>
      <c r="H48" s="248"/>
      <c r="I48" s="233"/>
    </row>
    <row r="49" spans="1:9" ht="9" customHeight="1">
      <c r="A49" s="261" t="s">
        <v>237</v>
      </c>
      <c r="B49" s="222">
        <v>13</v>
      </c>
      <c r="C49" s="246">
        <v>0.01649746192893401</v>
      </c>
      <c r="D49" s="262"/>
      <c r="F49" s="222">
        <v>0</v>
      </c>
      <c r="G49" s="246">
        <v>0</v>
      </c>
      <c r="H49" s="248"/>
      <c r="I49" s="233"/>
    </row>
    <row r="50" spans="1:9" ht="9" customHeight="1">
      <c r="A50" s="261" t="s">
        <v>238</v>
      </c>
      <c r="B50" s="222">
        <v>7</v>
      </c>
      <c r="C50" s="246">
        <v>0.008883248730964468</v>
      </c>
      <c r="D50" s="262"/>
      <c r="F50" s="222">
        <v>1</v>
      </c>
      <c r="G50" s="246">
        <v>0.009615384615384616</v>
      </c>
      <c r="H50" s="248"/>
      <c r="I50" s="233"/>
    </row>
    <row r="51" spans="1:9" ht="9" customHeight="1">
      <c r="A51" s="261" t="s">
        <v>239</v>
      </c>
      <c r="B51" s="222">
        <v>4</v>
      </c>
      <c r="C51" s="246">
        <v>0.005076142131979695</v>
      </c>
      <c r="D51" s="262"/>
      <c r="F51" s="222">
        <v>0</v>
      </c>
      <c r="G51" s="246">
        <v>0</v>
      </c>
      <c r="H51" s="248"/>
      <c r="I51" s="233"/>
    </row>
    <row r="52" spans="1:9" ht="9" customHeight="1">
      <c r="A52" s="261" t="s">
        <v>240</v>
      </c>
      <c r="B52" s="222">
        <v>38</v>
      </c>
      <c r="C52" s="246">
        <v>0.048223350253807105</v>
      </c>
      <c r="D52" s="262"/>
      <c r="F52" s="222">
        <v>7</v>
      </c>
      <c r="G52" s="246">
        <v>0.0673076923076923</v>
      </c>
      <c r="H52" s="248"/>
      <c r="I52" s="233"/>
    </row>
    <row r="53" spans="1:9" ht="9" customHeight="1">
      <c r="A53" s="263" t="s">
        <v>204</v>
      </c>
      <c r="B53" s="235">
        <v>0</v>
      </c>
      <c r="C53" s="244">
        <v>0</v>
      </c>
      <c r="D53" s="259"/>
      <c r="E53" s="264"/>
      <c r="F53" s="235">
        <v>0</v>
      </c>
      <c r="G53" s="244">
        <v>0</v>
      </c>
      <c r="H53" s="242"/>
      <c r="I53" s="233"/>
    </row>
    <row r="54" spans="1:9" ht="9" customHeight="1">
      <c r="A54" s="265" t="s">
        <v>241</v>
      </c>
      <c r="B54" s="222"/>
      <c r="C54" s="246"/>
      <c r="D54" s="262"/>
      <c r="F54" s="222"/>
      <c r="G54" s="246"/>
      <c r="H54" s="248"/>
      <c r="I54" s="233"/>
    </row>
    <row r="55" spans="1:9" ht="9" customHeight="1">
      <c r="A55" s="261" t="s">
        <v>242</v>
      </c>
      <c r="B55" s="222">
        <v>234</v>
      </c>
      <c r="C55" s="246">
        <v>0.23008849557522124</v>
      </c>
      <c r="D55" s="262"/>
      <c r="F55" s="222">
        <v>31</v>
      </c>
      <c r="G55" s="246">
        <v>0.19254658385093168</v>
      </c>
      <c r="H55" s="248"/>
      <c r="I55" s="233"/>
    </row>
    <row r="56" spans="1:9" ht="9" customHeight="1">
      <c r="A56" s="261" t="s">
        <v>243</v>
      </c>
      <c r="B56" s="222">
        <v>363</v>
      </c>
      <c r="C56" s="246">
        <v>0.35693215339233036</v>
      </c>
      <c r="D56" s="262"/>
      <c r="F56" s="222">
        <v>70</v>
      </c>
      <c r="G56" s="246">
        <v>0.43478260869565216</v>
      </c>
      <c r="H56" s="248"/>
      <c r="I56" s="233"/>
    </row>
    <row r="57" spans="1:9" ht="9" customHeight="1">
      <c r="A57" s="261" t="s">
        <v>233</v>
      </c>
      <c r="B57" s="222">
        <v>220</v>
      </c>
      <c r="C57" s="246">
        <v>0.21632251720747295</v>
      </c>
      <c r="D57" s="262"/>
      <c r="F57" s="222">
        <v>30</v>
      </c>
      <c r="G57" s="246">
        <v>0.18633540372670807</v>
      </c>
      <c r="H57" s="248"/>
      <c r="I57" s="233"/>
    </row>
    <row r="58" spans="1:9" ht="9" customHeight="1">
      <c r="A58" s="261" t="s">
        <v>234</v>
      </c>
      <c r="B58" s="222">
        <v>85</v>
      </c>
      <c r="C58" s="246">
        <v>0.08357915437561456</v>
      </c>
      <c r="D58" s="262"/>
      <c r="F58" s="222">
        <v>10</v>
      </c>
      <c r="G58" s="246">
        <v>0.062111801242236024</v>
      </c>
      <c r="H58" s="248"/>
      <c r="I58" s="233"/>
    </row>
    <row r="59" spans="1:9" ht="9" customHeight="1">
      <c r="A59" s="261" t="s">
        <v>235</v>
      </c>
      <c r="B59" s="222">
        <v>38</v>
      </c>
      <c r="C59" s="246">
        <v>0.03736479842674533</v>
      </c>
      <c r="D59" s="262"/>
      <c r="F59" s="222">
        <v>5</v>
      </c>
      <c r="G59" s="246">
        <v>0.031055900621118012</v>
      </c>
      <c r="H59" s="248"/>
      <c r="I59" s="233"/>
    </row>
    <row r="60" spans="1:9" ht="9" customHeight="1">
      <c r="A60" s="261" t="s">
        <v>236</v>
      </c>
      <c r="B60" s="222">
        <v>14</v>
      </c>
      <c r="C60" s="246">
        <v>0.01376597836774828</v>
      </c>
      <c r="D60" s="262"/>
      <c r="F60" s="222">
        <v>1</v>
      </c>
      <c r="G60" s="246">
        <v>0.006211180124223602</v>
      </c>
      <c r="H60" s="248"/>
      <c r="I60" s="233"/>
    </row>
    <row r="61" spans="1:9" ht="9" customHeight="1">
      <c r="A61" s="261" t="s">
        <v>237</v>
      </c>
      <c r="B61" s="222">
        <v>13</v>
      </c>
      <c r="C61" s="246">
        <v>0.012782694198623401</v>
      </c>
      <c r="D61" s="262"/>
      <c r="F61" s="222">
        <v>2</v>
      </c>
      <c r="G61" s="246">
        <v>0.012422360248447204</v>
      </c>
      <c r="H61" s="248"/>
      <c r="I61" s="233"/>
    </row>
    <row r="62" spans="1:9" ht="9" customHeight="1">
      <c r="A62" s="261" t="s">
        <v>238</v>
      </c>
      <c r="B62" s="222">
        <v>9</v>
      </c>
      <c r="C62" s="246">
        <v>0.008849557522123894</v>
      </c>
      <c r="D62" s="262"/>
      <c r="F62" s="222">
        <v>3</v>
      </c>
      <c r="G62" s="246">
        <v>0.018633540372670808</v>
      </c>
      <c r="H62" s="248"/>
      <c r="I62" s="233"/>
    </row>
    <row r="63" spans="1:9" ht="9" customHeight="1">
      <c r="A63" s="261" t="s">
        <v>244</v>
      </c>
      <c r="B63" s="222">
        <v>41</v>
      </c>
      <c r="C63" s="246">
        <v>0.04031465093411996</v>
      </c>
      <c r="D63" s="262"/>
      <c r="F63" s="222">
        <v>9</v>
      </c>
      <c r="G63" s="246">
        <v>0.055900621118012424</v>
      </c>
      <c r="H63" s="248"/>
      <c r="I63" s="233"/>
    </row>
    <row r="64" spans="1:9" ht="9" customHeight="1">
      <c r="A64" s="263" t="s">
        <v>204</v>
      </c>
      <c r="B64" s="235">
        <v>0</v>
      </c>
      <c r="C64" s="244">
        <v>0</v>
      </c>
      <c r="D64" s="259"/>
      <c r="E64" s="264"/>
      <c r="F64" s="235">
        <v>0</v>
      </c>
      <c r="G64" s="244">
        <v>0</v>
      </c>
      <c r="H64" s="242"/>
      <c r="I64" s="233"/>
    </row>
    <row r="65" spans="1:9" ht="9" customHeight="1">
      <c r="A65" s="261" t="s">
        <v>245</v>
      </c>
      <c r="B65" s="266" t="s">
        <v>246</v>
      </c>
      <c r="C65" s="222">
        <v>3.151</v>
      </c>
      <c r="D65" s="267"/>
      <c r="F65" s="266" t="s">
        <v>246</v>
      </c>
      <c r="G65" s="268">
        <v>3.141</v>
      </c>
      <c r="H65" s="248"/>
      <c r="I65" s="233"/>
    </row>
    <row r="66" spans="1:9" ht="9" customHeight="1">
      <c r="A66" s="269"/>
      <c r="B66" s="266" t="s">
        <v>247</v>
      </c>
      <c r="C66" s="268">
        <v>0.47</v>
      </c>
      <c r="D66" s="267"/>
      <c r="F66" s="266" t="s">
        <v>247</v>
      </c>
      <c r="G66" s="268">
        <v>0.488</v>
      </c>
      <c r="H66" s="248"/>
      <c r="I66" s="233"/>
    </row>
    <row r="67" spans="1:9" ht="9" customHeight="1">
      <c r="A67" s="269"/>
      <c r="B67" s="266" t="s">
        <v>248</v>
      </c>
      <c r="C67" s="268">
        <v>4</v>
      </c>
      <c r="D67" s="270"/>
      <c r="F67" s="266" t="s">
        <v>248</v>
      </c>
      <c r="G67" s="268">
        <v>4</v>
      </c>
      <c r="H67" s="248"/>
      <c r="I67" s="233"/>
    </row>
    <row r="68" spans="1:9" ht="9" customHeight="1">
      <c r="A68" s="269"/>
      <c r="B68" s="266" t="s">
        <v>249</v>
      </c>
      <c r="C68" s="268">
        <v>2.012</v>
      </c>
      <c r="D68" s="267"/>
      <c r="F68" s="266" t="s">
        <v>249</v>
      </c>
      <c r="G68" s="268">
        <v>2.131</v>
      </c>
      <c r="H68" s="248"/>
      <c r="I68" s="233"/>
    </row>
    <row r="69" spans="1:9" ht="9" customHeight="1">
      <c r="A69" s="271"/>
      <c r="B69" s="241" t="s">
        <v>250</v>
      </c>
      <c r="C69" s="235">
        <v>1838</v>
      </c>
      <c r="D69" s="236"/>
      <c r="E69" s="264"/>
      <c r="F69" s="241" t="s">
        <v>250</v>
      </c>
      <c r="G69" s="235">
        <v>269</v>
      </c>
      <c r="H69" s="242"/>
      <c r="I69" s="233"/>
    </row>
    <row r="70" spans="1:9" ht="11.25">
      <c r="A70" s="230" t="s">
        <v>9</v>
      </c>
      <c r="B70" s="255"/>
      <c r="C70" s="272"/>
      <c r="D70" s="272"/>
      <c r="E70" s="272"/>
      <c r="F70" s="272"/>
      <c r="G70" s="272"/>
      <c r="H70" s="273"/>
      <c r="I70" s="233"/>
    </row>
    <row r="71" spans="1:9" ht="11.25">
      <c r="A71" s="274" t="s">
        <v>251</v>
      </c>
      <c r="B71" s="275"/>
      <c r="C71" s="275"/>
      <c r="D71" s="275"/>
      <c r="E71" s="275"/>
      <c r="F71" s="275"/>
      <c r="G71" s="275"/>
      <c r="H71" s="248"/>
      <c r="I71" s="233"/>
    </row>
    <row r="72" spans="1:9" ht="4.5" customHeight="1">
      <c r="A72" s="237"/>
      <c r="B72" s="264"/>
      <c r="C72" s="264"/>
      <c r="D72" s="264"/>
      <c r="E72" s="264"/>
      <c r="F72" s="264"/>
      <c r="G72" s="264"/>
      <c r="H72" s="242"/>
      <c r="I72" s="233"/>
    </row>
    <row r="90" ht="11.25">
      <c r="A90" s="276" t="s">
        <v>9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63">
      <selection activeCell="A63" sqref="A63"/>
    </sheetView>
  </sheetViews>
  <sheetFormatPr defaultColWidth="9.140625" defaultRowHeight="12.75"/>
  <cols>
    <col min="1" max="1" width="29.28125" style="224" customWidth="1"/>
    <col min="2" max="6" width="9.140625" style="224" customWidth="1"/>
    <col min="7" max="7" width="10.8515625" style="224" customWidth="1"/>
    <col min="8" max="8" width="2.57421875" style="224" customWidth="1"/>
    <col min="9" max="13" width="7.7109375" style="224" customWidth="1"/>
    <col min="14" max="14" width="10.140625" style="248" customWidth="1"/>
    <col min="15" max="16384" width="9.140625" style="224" customWidth="1"/>
  </cols>
  <sheetData>
    <row r="1" ht="13.5" customHeight="1">
      <c r="A1" s="221" t="s">
        <v>56</v>
      </c>
    </row>
    <row r="2" spans="1:17" ht="13.5" customHeight="1">
      <c r="A2" s="225" t="s">
        <v>57</v>
      </c>
      <c r="I2" s="321"/>
      <c r="J2" s="321"/>
      <c r="K2" s="275"/>
      <c r="L2" s="275"/>
      <c r="M2" s="275"/>
      <c r="N2" s="275"/>
      <c r="O2" s="275"/>
      <c r="P2" s="275"/>
      <c r="Q2" s="275"/>
    </row>
    <row r="3" spans="9:17" ht="11.25"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5">
      <c r="A4" s="226" t="s">
        <v>199</v>
      </c>
      <c r="I4" s="275"/>
      <c r="J4" s="275"/>
      <c r="K4" s="275"/>
      <c r="L4" s="275"/>
      <c r="M4" s="275"/>
      <c r="N4" s="275"/>
      <c r="O4" s="275"/>
      <c r="P4" s="275"/>
      <c r="Q4" s="275"/>
    </row>
    <row r="5" spans="1:17" ht="22.5" customHeight="1">
      <c r="A5" s="222"/>
      <c r="I5" s="275"/>
      <c r="J5" s="275"/>
      <c r="K5" s="275"/>
      <c r="L5" s="275"/>
      <c r="M5" s="275"/>
      <c r="N5" s="275"/>
      <c r="O5" s="275"/>
      <c r="P5" s="275"/>
      <c r="Q5" s="275"/>
    </row>
    <row r="6" spans="2:17" ht="11.25" customHeight="1">
      <c r="B6" s="277" t="s">
        <v>252</v>
      </c>
      <c r="C6" s="278"/>
      <c r="D6" s="278"/>
      <c r="E6" s="278"/>
      <c r="F6" s="278"/>
      <c r="G6" s="279"/>
      <c r="I6" s="322"/>
      <c r="J6" s="322"/>
      <c r="K6" s="322"/>
      <c r="L6" s="322"/>
      <c r="M6" s="322"/>
      <c r="N6" s="322"/>
      <c r="O6" s="280"/>
      <c r="P6" s="275"/>
      <c r="Q6" s="275"/>
    </row>
    <row r="7" spans="1:17" ht="12.75">
      <c r="A7" s="281" t="s">
        <v>0</v>
      </c>
      <c r="B7" s="282" t="s">
        <v>1</v>
      </c>
      <c r="C7" s="283" t="s">
        <v>2</v>
      </c>
      <c r="D7" s="284" t="s">
        <v>3</v>
      </c>
      <c r="E7" s="284" t="s">
        <v>4</v>
      </c>
      <c r="F7" s="284" t="s">
        <v>5</v>
      </c>
      <c r="G7" s="285" t="s">
        <v>6</v>
      </c>
      <c r="I7" s="323"/>
      <c r="J7" s="323"/>
      <c r="K7" s="88"/>
      <c r="L7" s="88"/>
      <c r="M7" s="88"/>
      <c r="N7" s="88"/>
      <c r="O7" s="280"/>
      <c r="P7" s="275"/>
      <c r="Q7" s="275"/>
    </row>
    <row r="8" spans="1:17" ht="9.75" customHeight="1">
      <c r="A8" s="286" t="s">
        <v>6</v>
      </c>
      <c r="B8" s="287">
        <v>692</v>
      </c>
      <c r="C8" s="135">
        <v>480</v>
      </c>
      <c r="D8" s="135">
        <v>396</v>
      </c>
      <c r="E8" s="135">
        <v>173</v>
      </c>
      <c r="F8" s="135">
        <v>99</v>
      </c>
      <c r="G8" s="288">
        <v>1840</v>
      </c>
      <c r="I8" s="324"/>
      <c r="J8" s="324"/>
      <c r="K8" s="43"/>
      <c r="L8" s="43"/>
      <c r="M8" s="43"/>
      <c r="N8" s="43"/>
      <c r="O8" s="292"/>
      <c r="P8" s="275"/>
      <c r="Q8" s="275"/>
    </row>
    <row r="9" spans="1:17" ht="11.25">
      <c r="A9" s="261" t="s">
        <v>184</v>
      </c>
      <c r="B9" s="289">
        <v>0.6445086705202312</v>
      </c>
      <c r="C9" s="290">
        <v>0.5041666666666667</v>
      </c>
      <c r="D9" s="290">
        <v>0.8762626262626263</v>
      </c>
      <c r="E9" s="290">
        <v>0.16184971098265896</v>
      </c>
      <c r="F9" s="290">
        <v>1.1313131313131313</v>
      </c>
      <c r="G9" s="291">
        <v>0.6385869565217391</v>
      </c>
      <c r="I9" s="280"/>
      <c r="J9" s="280"/>
      <c r="K9" s="280"/>
      <c r="L9" s="280"/>
      <c r="M9" s="280"/>
      <c r="N9" s="280"/>
      <c r="O9" s="292"/>
      <c r="P9" s="275"/>
      <c r="Q9" s="275"/>
    </row>
    <row r="10" spans="1:17" ht="11.25">
      <c r="A10" s="261" t="s">
        <v>183</v>
      </c>
      <c r="B10" s="289">
        <v>0.34971098265895956</v>
      </c>
      <c r="C10" s="290">
        <v>0.4395833333333333</v>
      </c>
      <c r="D10" s="290">
        <v>0.1717171717171717</v>
      </c>
      <c r="E10" s="290">
        <v>0.7456647398843931</v>
      </c>
      <c r="F10" s="290">
        <v>0.09090909090909091</v>
      </c>
      <c r="G10" s="291">
        <v>0.3581521739130435</v>
      </c>
      <c r="I10" s="280"/>
      <c r="J10" s="280"/>
      <c r="K10" s="280"/>
      <c r="L10" s="280"/>
      <c r="M10" s="280"/>
      <c r="N10" s="280"/>
      <c r="O10" s="292"/>
      <c r="P10" s="275"/>
      <c r="Q10" s="275"/>
    </row>
    <row r="11" spans="1:17" ht="11.25">
      <c r="A11" s="263" t="s">
        <v>204</v>
      </c>
      <c r="B11" s="293">
        <v>0</v>
      </c>
      <c r="C11" s="294">
        <v>0</v>
      </c>
      <c r="D11" s="294">
        <v>0</v>
      </c>
      <c r="E11" s="294">
        <v>0</v>
      </c>
      <c r="F11" s="294">
        <v>0</v>
      </c>
      <c r="G11" s="295">
        <v>0</v>
      </c>
      <c r="I11" s="280"/>
      <c r="J11" s="280"/>
      <c r="K11" s="280"/>
      <c r="L11" s="280"/>
      <c r="M11" s="280"/>
      <c r="N11" s="280"/>
      <c r="O11" s="292"/>
      <c r="P11" s="275"/>
      <c r="Q11" s="275"/>
    </row>
    <row r="12" spans="1:17" ht="11.25">
      <c r="A12" s="261" t="s">
        <v>185</v>
      </c>
      <c r="B12" s="298">
        <v>0.8713872832369942</v>
      </c>
      <c r="C12" s="160">
        <v>0.8625</v>
      </c>
      <c r="D12" s="160">
        <v>0.9090909090909091</v>
      </c>
      <c r="E12" s="160">
        <v>0.8497109826589595</v>
      </c>
      <c r="F12" s="160">
        <v>0.9090909090909091</v>
      </c>
      <c r="G12" s="299">
        <v>0.8771739130434782</v>
      </c>
      <c r="I12" s="280"/>
      <c r="J12" s="280"/>
      <c r="K12" s="280"/>
      <c r="L12" s="280"/>
      <c r="M12" s="280"/>
      <c r="N12" s="280"/>
      <c r="O12" s="292"/>
      <c r="P12" s="275"/>
      <c r="Q12" s="275"/>
    </row>
    <row r="13" spans="1:17" ht="11.25">
      <c r="A13" s="261" t="s">
        <v>205</v>
      </c>
      <c r="B13" s="298">
        <v>0.08815028901734104</v>
      </c>
      <c r="C13" s="160">
        <v>0.0875</v>
      </c>
      <c r="D13" s="160">
        <v>0.0707070707070707</v>
      </c>
      <c r="E13" s="160">
        <v>0.05202312138728324</v>
      </c>
      <c r="F13" s="160">
        <v>0.050505050505050504</v>
      </c>
      <c r="G13" s="299">
        <v>0.07880434782608696</v>
      </c>
      <c r="I13" s="280"/>
      <c r="J13" s="280"/>
      <c r="K13" s="280"/>
      <c r="L13" s="280"/>
      <c r="M13" s="280"/>
      <c r="N13" s="280"/>
      <c r="O13" s="292"/>
      <c r="P13" s="275"/>
      <c r="Q13" s="275"/>
    </row>
    <row r="14" spans="1:17" ht="11.25">
      <c r="A14" s="261" t="s">
        <v>206</v>
      </c>
      <c r="B14" s="298">
        <v>0.015895953757225433</v>
      </c>
      <c r="C14" s="160">
        <v>0.01875</v>
      </c>
      <c r="D14" s="160">
        <v>0.0025252525252525255</v>
      </c>
      <c r="E14" s="160">
        <v>0.03468208092485549</v>
      </c>
      <c r="F14" s="160">
        <v>0.010101010101010102</v>
      </c>
      <c r="G14" s="299">
        <v>0.015217391304347827</v>
      </c>
      <c r="I14" s="280"/>
      <c r="J14" s="280"/>
      <c r="K14" s="280"/>
      <c r="L14" s="280"/>
      <c r="M14" s="280"/>
      <c r="N14" s="280"/>
      <c r="O14" s="292"/>
      <c r="P14" s="275"/>
      <c r="Q14" s="275"/>
    </row>
    <row r="15" spans="1:17" ht="11.25">
      <c r="A15" s="261" t="s">
        <v>207</v>
      </c>
      <c r="B15" s="298">
        <v>0.001445086705202312</v>
      </c>
      <c r="C15" s="160">
        <v>0.00625</v>
      </c>
      <c r="D15" s="160">
        <v>0.0025252525252525255</v>
      </c>
      <c r="E15" s="160">
        <v>0</v>
      </c>
      <c r="F15" s="160">
        <v>0</v>
      </c>
      <c r="G15" s="299">
        <v>0.002717391304347826</v>
      </c>
      <c r="I15" s="280"/>
      <c r="J15" s="280"/>
      <c r="K15" s="280"/>
      <c r="L15" s="280"/>
      <c r="M15" s="280"/>
      <c r="N15" s="280"/>
      <c r="O15" s="292"/>
      <c r="P15" s="275"/>
      <c r="Q15" s="275"/>
    </row>
    <row r="16" spans="1:17" ht="11.25">
      <c r="A16" s="261" t="s">
        <v>208</v>
      </c>
      <c r="B16" s="298">
        <v>0.017341040462427744</v>
      </c>
      <c r="C16" s="160">
        <v>0.00625</v>
      </c>
      <c r="D16" s="160">
        <v>0.015151515151515152</v>
      </c>
      <c r="E16" s="160">
        <v>0.017341040462427744</v>
      </c>
      <c r="F16" s="160">
        <v>0.030303030303030304</v>
      </c>
      <c r="G16" s="299">
        <v>0.014673913043478261</v>
      </c>
      <c r="I16" s="280"/>
      <c r="J16" s="280"/>
      <c r="K16" s="280"/>
      <c r="L16" s="280"/>
      <c r="M16" s="280"/>
      <c r="N16" s="280"/>
      <c r="O16" s="292"/>
      <c r="P16" s="275"/>
      <c r="Q16" s="275"/>
    </row>
    <row r="17" spans="1:17" ht="11.25">
      <c r="A17" s="261" t="s">
        <v>209</v>
      </c>
      <c r="B17" s="298">
        <v>0.005780346820809248</v>
      </c>
      <c r="C17" s="160">
        <v>0.01875</v>
      </c>
      <c r="D17" s="160">
        <v>0</v>
      </c>
      <c r="E17" s="160">
        <v>0.046242774566473986</v>
      </c>
      <c r="F17" s="160">
        <v>0</v>
      </c>
      <c r="G17" s="299">
        <v>0.01141304347826087</v>
      </c>
      <c r="I17" s="280"/>
      <c r="J17" s="280"/>
      <c r="K17" s="280"/>
      <c r="L17" s="280"/>
      <c r="M17" s="280"/>
      <c r="N17" s="280"/>
      <c r="O17" s="292"/>
      <c r="P17" s="275"/>
      <c r="Q17" s="275"/>
    </row>
    <row r="18" spans="1:17" ht="11.25">
      <c r="A18" s="263" t="s">
        <v>204</v>
      </c>
      <c r="B18" s="293">
        <v>0</v>
      </c>
      <c r="C18" s="294">
        <v>0</v>
      </c>
      <c r="D18" s="294">
        <v>0</v>
      </c>
      <c r="E18" s="294">
        <v>0</v>
      </c>
      <c r="F18" s="294">
        <v>0</v>
      </c>
      <c r="G18" s="295">
        <v>0</v>
      </c>
      <c r="I18" s="280"/>
      <c r="J18" s="280"/>
      <c r="K18" s="280"/>
      <c r="L18" s="280"/>
      <c r="M18" s="280"/>
      <c r="N18" s="280"/>
      <c r="O18" s="292"/>
      <c r="P18" s="275"/>
      <c r="Q18" s="275"/>
    </row>
    <row r="19" spans="1:17" ht="11.25">
      <c r="A19" s="261" t="s">
        <v>253</v>
      </c>
      <c r="B19" s="289" t="s">
        <v>254</v>
      </c>
      <c r="C19" s="290" t="s">
        <v>255</v>
      </c>
      <c r="D19" s="290" t="s">
        <v>256</v>
      </c>
      <c r="E19" s="290" t="s">
        <v>257</v>
      </c>
      <c r="F19" s="290" t="s">
        <v>258</v>
      </c>
      <c r="G19" s="291" t="s">
        <v>212</v>
      </c>
      <c r="I19" s="280"/>
      <c r="J19" s="280"/>
      <c r="K19" s="280"/>
      <c r="L19" s="280"/>
      <c r="M19" s="280"/>
      <c r="N19" s="280"/>
      <c r="O19" s="300"/>
      <c r="P19" s="275"/>
      <c r="Q19" s="275"/>
    </row>
    <row r="20" spans="1:17" ht="11.25">
      <c r="A20" s="263" t="s">
        <v>259</v>
      </c>
      <c r="B20" s="301">
        <v>23.01</v>
      </c>
      <c r="C20" s="302">
        <v>22.68</v>
      </c>
      <c r="D20" s="296">
        <v>22.94</v>
      </c>
      <c r="E20" s="296">
        <v>23.15</v>
      </c>
      <c r="F20" s="296">
        <v>23.61</v>
      </c>
      <c r="G20" s="303">
        <v>22.91</v>
      </c>
      <c r="I20" s="325"/>
      <c r="J20" s="325"/>
      <c r="K20" s="280"/>
      <c r="L20" s="280"/>
      <c r="M20" s="280"/>
      <c r="N20" s="325"/>
      <c r="O20" s="326"/>
      <c r="P20" s="275"/>
      <c r="Q20" s="275"/>
    </row>
    <row r="21" spans="1:17" ht="11.25">
      <c r="A21" s="261" t="s">
        <v>214</v>
      </c>
      <c r="B21" s="298">
        <v>0.6286127167630058</v>
      </c>
      <c r="C21" s="160">
        <v>0.8645833333333334</v>
      </c>
      <c r="D21" s="160">
        <v>0.9494949494949495</v>
      </c>
      <c r="E21" s="160">
        <v>0.9595375722543352</v>
      </c>
      <c r="F21" s="160">
        <v>1</v>
      </c>
      <c r="G21" s="299">
        <v>0.8103260869565218</v>
      </c>
      <c r="I21" s="280"/>
      <c r="J21" s="280"/>
      <c r="K21" s="280"/>
      <c r="L21" s="280"/>
      <c r="M21" s="280"/>
      <c r="N21" s="280"/>
      <c r="O21" s="292"/>
      <c r="P21" s="275"/>
      <c r="Q21" s="275"/>
    </row>
    <row r="22" spans="1:17" ht="11.25">
      <c r="A22" s="261" t="s">
        <v>215</v>
      </c>
      <c r="B22" s="298">
        <v>0.028901734104046242</v>
      </c>
      <c r="C22" s="160">
        <v>0</v>
      </c>
      <c r="D22" s="160">
        <v>0</v>
      </c>
      <c r="E22" s="160">
        <v>0</v>
      </c>
      <c r="F22" s="160">
        <v>0</v>
      </c>
      <c r="G22" s="299">
        <v>0.010869565217391304</v>
      </c>
      <c r="I22" s="280"/>
      <c r="J22" s="280"/>
      <c r="K22" s="280"/>
      <c r="L22" s="280"/>
      <c r="M22" s="280"/>
      <c r="N22" s="280"/>
      <c r="O22" s="292"/>
      <c r="P22" s="275"/>
      <c r="Q22" s="275"/>
    </row>
    <row r="23" spans="1:17" ht="11.25">
      <c r="A23" s="261" t="s">
        <v>216</v>
      </c>
      <c r="B23" s="298">
        <v>0.22254335260115607</v>
      </c>
      <c r="C23" s="160">
        <v>0</v>
      </c>
      <c r="D23" s="160">
        <v>0.050505050505050504</v>
      </c>
      <c r="E23" s="160">
        <v>0.04046242774566474</v>
      </c>
      <c r="F23" s="160">
        <v>0</v>
      </c>
      <c r="G23" s="299">
        <v>0.0983695652173913</v>
      </c>
      <c r="I23" s="280"/>
      <c r="J23" s="280"/>
      <c r="K23" s="280"/>
      <c r="L23" s="280"/>
      <c r="M23" s="280"/>
      <c r="N23" s="280"/>
      <c r="O23" s="292"/>
      <c r="P23" s="275"/>
      <c r="Q23" s="275"/>
    </row>
    <row r="24" spans="1:17" ht="11.25">
      <c r="A24" s="261" t="s">
        <v>217</v>
      </c>
      <c r="B24" s="298">
        <v>0.02167630057803468</v>
      </c>
      <c r="C24" s="160">
        <v>0</v>
      </c>
      <c r="D24" s="160">
        <v>0</v>
      </c>
      <c r="E24" s="160">
        <v>0</v>
      </c>
      <c r="F24" s="160">
        <v>0</v>
      </c>
      <c r="G24" s="299">
        <v>0.008152173913043478</v>
      </c>
      <c r="I24" s="280"/>
      <c r="J24" s="280"/>
      <c r="K24" s="280"/>
      <c r="L24" s="280"/>
      <c r="M24" s="280"/>
      <c r="N24" s="280"/>
      <c r="O24" s="292"/>
      <c r="P24" s="275"/>
      <c r="Q24" s="275"/>
    </row>
    <row r="25" spans="1:17" ht="11.25">
      <c r="A25" s="261" t="s">
        <v>218</v>
      </c>
      <c r="B25" s="298">
        <v>0</v>
      </c>
      <c r="C25" s="160">
        <v>0.13541666666666666</v>
      </c>
      <c r="D25" s="160">
        <v>0</v>
      </c>
      <c r="E25" s="160">
        <v>0</v>
      </c>
      <c r="F25" s="160">
        <v>0</v>
      </c>
      <c r="G25" s="299">
        <v>0.035326086956521736</v>
      </c>
      <c r="I25" s="280"/>
      <c r="J25" s="280"/>
      <c r="K25" s="280"/>
      <c r="L25" s="280"/>
      <c r="M25" s="280"/>
      <c r="N25" s="280"/>
      <c r="O25" s="292"/>
      <c r="P25" s="275"/>
      <c r="Q25" s="275"/>
    </row>
    <row r="26" spans="1:17" ht="11.25">
      <c r="A26" s="261" t="s">
        <v>219</v>
      </c>
      <c r="B26" s="298">
        <v>0.09826589595375723</v>
      </c>
      <c r="C26" s="160">
        <v>0</v>
      </c>
      <c r="D26" s="160">
        <v>0</v>
      </c>
      <c r="E26" s="160">
        <v>0</v>
      </c>
      <c r="F26" s="160">
        <v>0</v>
      </c>
      <c r="G26" s="299">
        <v>0.03695652173913044</v>
      </c>
      <c r="I26" s="280"/>
      <c r="J26" s="280"/>
      <c r="K26" s="280"/>
      <c r="L26" s="280"/>
      <c r="M26" s="280"/>
      <c r="N26" s="280"/>
      <c r="O26" s="292"/>
      <c r="P26" s="275"/>
      <c r="Q26" s="275"/>
    </row>
    <row r="27" spans="1:17" ht="11.25">
      <c r="A27" s="263" t="s">
        <v>204</v>
      </c>
      <c r="B27" s="293">
        <v>0</v>
      </c>
      <c r="C27" s="294">
        <v>0</v>
      </c>
      <c r="D27" s="294">
        <v>0</v>
      </c>
      <c r="E27" s="294">
        <v>0</v>
      </c>
      <c r="F27" s="294">
        <v>0</v>
      </c>
      <c r="G27" s="295">
        <v>0</v>
      </c>
      <c r="I27" s="280"/>
      <c r="J27" s="280"/>
      <c r="K27" s="280"/>
      <c r="L27" s="280"/>
      <c r="M27" s="280"/>
      <c r="N27" s="280"/>
      <c r="O27" s="292"/>
      <c r="P27" s="275"/>
      <c r="Q27" s="275"/>
    </row>
    <row r="28" spans="1:17" ht="11.25">
      <c r="A28" s="261" t="s">
        <v>220</v>
      </c>
      <c r="B28" s="289">
        <v>0.4956647398843931</v>
      </c>
      <c r="C28" s="290">
        <v>0.48333333333333334</v>
      </c>
      <c r="D28" s="290">
        <v>0.6818181818181818</v>
      </c>
      <c r="E28" s="290">
        <v>0.5838150289017341</v>
      </c>
      <c r="F28" s="290">
        <v>0.5959595959595959</v>
      </c>
      <c r="G28" s="291">
        <v>0.5461956521739131</v>
      </c>
      <c r="I28" s="280"/>
      <c r="J28" s="280"/>
      <c r="K28" s="280"/>
      <c r="L28" s="280"/>
      <c r="M28" s="280"/>
      <c r="N28" s="280"/>
      <c r="O28" s="292"/>
      <c r="P28" s="275"/>
      <c r="Q28" s="275"/>
    </row>
    <row r="29" spans="1:17" ht="11.25">
      <c r="A29" s="261" t="s">
        <v>221</v>
      </c>
      <c r="B29" s="289">
        <v>0.20953757225433525</v>
      </c>
      <c r="C29" s="290">
        <v>0.18333333333333332</v>
      </c>
      <c r="D29" s="290">
        <v>0.10606060606060606</v>
      </c>
      <c r="E29" s="290">
        <v>0.12716763005780346</v>
      </c>
      <c r="F29" s="290">
        <v>0.06060606060606061</v>
      </c>
      <c r="G29" s="291">
        <v>0.16467391304347825</v>
      </c>
      <c r="I29" s="280"/>
      <c r="J29" s="280"/>
      <c r="K29" s="280"/>
      <c r="L29" s="280"/>
      <c r="M29" s="280"/>
      <c r="N29" s="280"/>
      <c r="O29" s="292"/>
      <c r="P29" s="275"/>
      <c r="Q29" s="275"/>
    </row>
    <row r="30" spans="1:17" ht="11.25">
      <c r="A30" s="261" t="s">
        <v>222</v>
      </c>
      <c r="B30" s="289">
        <v>0.2947976878612717</v>
      </c>
      <c r="C30" s="290">
        <v>0.3333333333333333</v>
      </c>
      <c r="D30" s="290">
        <v>0.21212121212121213</v>
      </c>
      <c r="E30" s="290">
        <v>0.28901734104046245</v>
      </c>
      <c r="F30" s="290">
        <v>0.3434343434343434</v>
      </c>
      <c r="G30" s="291">
        <v>0.2891304347826087</v>
      </c>
      <c r="I30" s="280"/>
      <c r="J30" s="280"/>
      <c r="K30" s="280"/>
      <c r="L30" s="280"/>
      <c r="M30" s="280"/>
      <c r="N30" s="280"/>
      <c r="O30" s="292"/>
      <c r="P30" s="275"/>
      <c r="Q30" s="275"/>
    </row>
    <row r="31" spans="1:17" ht="11.25">
      <c r="A31" s="263" t="s">
        <v>204</v>
      </c>
      <c r="B31" s="304">
        <v>0</v>
      </c>
      <c r="C31" s="305">
        <v>0</v>
      </c>
      <c r="D31" s="305">
        <v>0</v>
      </c>
      <c r="E31" s="305">
        <v>0</v>
      </c>
      <c r="F31" s="305">
        <v>0</v>
      </c>
      <c r="G31" s="306">
        <v>0</v>
      </c>
      <c r="I31" s="280"/>
      <c r="J31" s="280"/>
      <c r="K31" s="280"/>
      <c r="L31" s="280"/>
      <c r="M31" s="280"/>
      <c r="N31" s="280"/>
      <c r="O31" s="292"/>
      <c r="P31" s="275"/>
      <c r="Q31" s="275"/>
    </row>
    <row r="32" spans="1:17" ht="11.25">
      <c r="A32" s="261" t="s">
        <v>228</v>
      </c>
      <c r="B32" s="298">
        <v>0.42485549132947975</v>
      </c>
      <c r="C32" s="160">
        <v>0.44375</v>
      </c>
      <c r="D32" s="160">
        <v>0.43434343434343436</v>
      </c>
      <c r="E32" s="160">
        <v>0.42196531791907516</v>
      </c>
      <c r="F32" s="160">
        <v>0.36363636363636365</v>
      </c>
      <c r="G32" s="299">
        <v>0.4282608695652174</v>
      </c>
      <c r="I32" s="280"/>
      <c r="J32" s="280"/>
      <c r="K32" s="280"/>
      <c r="L32" s="280"/>
      <c r="M32" s="280"/>
      <c r="N32" s="280"/>
      <c r="O32" s="292"/>
      <c r="P32" s="275"/>
      <c r="Q32" s="275"/>
    </row>
    <row r="33" spans="1:17" ht="11.25">
      <c r="A33" s="261" t="s">
        <v>229</v>
      </c>
      <c r="B33" s="298">
        <v>0.5606936416184971</v>
      </c>
      <c r="C33" s="160">
        <v>0.5375</v>
      </c>
      <c r="D33" s="160">
        <v>0.5580808080808081</v>
      </c>
      <c r="E33" s="160">
        <v>0.5606936416184971</v>
      </c>
      <c r="F33" s="160">
        <v>0.5353535353535354</v>
      </c>
      <c r="G33" s="299">
        <v>0.5527173913043478</v>
      </c>
      <c r="I33" s="280"/>
      <c r="J33" s="280"/>
      <c r="K33" s="280"/>
      <c r="L33" s="280"/>
      <c r="M33" s="280"/>
      <c r="N33" s="280"/>
      <c r="O33" s="292"/>
      <c r="P33" s="275"/>
      <c r="Q33" s="275"/>
    </row>
    <row r="34" spans="1:17" ht="11.25">
      <c r="A34" s="261" t="s">
        <v>230</v>
      </c>
      <c r="B34" s="298">
        <v>0.014450867052023121</v>
      </c>
      <c r="C34" s="160">
        <v>0.01875</v>
      </c>
      <c r="D34" s="160">
        <v>0.007575757575757576</v>
      </c>
      <c r="E34" s="160">
        <v>0.017341040462427744</v>
      </c>
      <c r="F34" s="160">
        <v>0.10101010101010101</v>
      </c>
      <c r="G34" s="299">
        <v>0.019021739130434784</v>
      </c>
      <c r="I34" s="280"/>
      <c r="J34" s="280"/>
      <c r="K34" s="280"/>
      <c r="L34" s="280"/>
      <c r="M34" s="280"/>
      <c r="N34" s="280"/>
      <c r="O34" s="292"/>
      <c r="P34" s="275"/>
      <c r="Q34" s="275"/>
    </row>
    <row r="35" spans="1:17" ht="11.25">
      <c r="A35" s="263" t="s">
        <v>204</v>
      </c>
      <c r="B35" s="293">
        <v>0</v>
      </c>
      <c r="C35" s="294">
        <v>0</v>
      </c>
      <c r="D35" s="294">
        <v>0</v>
      </c>
      <c r="E35" s="294">
        <v>0</v>
      </c>
      <c r="F35" s="294">
        <v>0</v>
      </c>
      <c r="G35" s="295">
        <v>0</v>
      </c>
      <c r="I35" s="280"/>
      <c r="J35" s="280"/>
      <c r="K35" s="280"/>
      <c r="L35" s="280"/>
      <c r="M35" s="280"/>
      <c r="N35" s="280"/>
      <c r="O35" s="292"/>
      <c r="P35" s="275"/>
      <c r="Q35" s="275"/>
    </row>
    <row r="36" spans="1:17" ht="11.25">
      <c r="A36" s="261" t="s">
        <v>231</v>
      </c>
      <c r="B36" s="298"/>
      <c r="C36" s="160"/>
      <c r="D36" s="160"/>
      <c r="E36" s="160"/>
      <c r="F36" s="160"/>
      <c r="G36" s="299"/>
      <c r="I36" s="280"/>
      <c r="J36" s="280"/>
      <c r="K36" s="280"/>
      <c r="L36" s="280"/>
      <c r="M36" s="280"/>
      <c r="N36" s="280"/>
      <c r="O36" s="292"/>
      <c r="P36" s="275"/>
      <c r="Q36" s="275"/>
    </row>
    <row r="37" spans="1:17" ht="11.25">
      <c r="A37" s="261" t="s">
        <v>232</v>
      </c>
      <c r="B37" s="298">
        <v>0.01020408163265306</v>
      </c>
      <c r="C37" s="160">
        <v>0.009389671361502348</v>
      </c>
      <c r="D37" s="160">
        <v>0</v>
      </c>
      <c r="E37" s="160">
        <v>0.0273972602739726</v>
      </c>
      <c r="F37" s="160">
        <v>0</v>
      </c>
      <c r="G37" s="299">
        <v>0.008883248730964468</v>
      </c>
      <c r="I37" s="280"/>
      <c r="J37" s="280"/>
      <c r="K37" s="280"/>
      <c r="L37" s="280"/>
      <c r="M37" s="280"/>
      <c r="N37" s="280"/>
      <c r="O37" s="292"/>
      <c r="P37" s="275"/>
      <c r="Q37" s="275"/>
    </row>
    <row r="38" spans="1:17" ht="11.25">
      <c r="A38" s="261" t="s">
        <v>233</v>
      </c>
      <c r="B38" s="298">
        <v>0.38095238095238093</v>
      </c>
      <c r="C38" s="160">
        <v>0.4131455399061033</v>
      </c>
      <c r="D38" s="160">
        <v>0.4186046511627907</v>
      </c>
      <c r="E38" s="160">
        <v>0.3287671232876712</v>
      </c>
      <c r="F38" s="160">
        <v>0.5277777777777778</v>
      </c>
      <c r="G38" s="299">
        <v>0.399746192893401</v>
      </c>
      <c r="I38" s="280"/>
      <c r="J38" s="280"/>
      <c r="K38" s="280"/>
      <c r="L38" s="280"/>
      <c r="M38" s="280"/>
      <c r="N38" s="280"/>
      <c r="O38" s="292"/>
      <c r="P38" s="275"/>
      <c r="Q38" s="275"/>
    </row>
    <row r="39" spans="1:17" ht="11.25">
      <c r="A39" s="261" t="s">
        <v>234</v>
      </c>
      <c r="B39" s="298">
        <v>0.35034013605442177</v>
      </c>
      <c r="C39" s="160">
        <v>0.352112676056338</v>
      </c>
      <c r="D39" s="160">
        <v>0.3488372093023256</v>
      </c>
      <c r="E39" s="160">
        <v>0.410958904109589</v>
      </c>
      <c r="F39" s="160">
        <v>0.3055555555555556</v>
      </c>
      <c r="G39" s="299">
        <v>0.35406091370558374</v>
      </c>
      <c r="I39" s="280"/>
      <c r="J39" s="280"/>
      <c r="K39" s="280"/>
      <c r="L39" s="280"/>
      <c r="M39" s="280"/>
      <c r="N39" s="280"/>
      <c r="O39" s="292"/>
      <c r="P39" s="275"/>
      <c r="Q39" s="275"/>
    </row>
    <row r="40" spans="1:17" ht="11.25">
      <c r="A40" s="261" t="s">
        <v>235</v>
      </c>
      <c r="B40" s="298">
        <v>0.12244897959183673</v>
      </c>
      <c r="C40" s="160">
        <v>0.12206572769953052</v>
      </c>
      <c r="D40" s="160">
        <v>0.09302325581395349</v>
      </c>
      <c r="E40" s="160">
        <v>0.1643835616438356</v>
      </c>
      <c r="F40" s="160">
        <v>0.08333333333333333</v>
      </c>
      <c r="G40" s="299">
        <v>0.11802030456852793</v>
      </c>
      <c r="I40" s="280"/>
      <c r="J40" s="280"/>
      <c r="K40" s="280"/>
      <c r="L40" s="280"/>
      <c r="M40" s="280"/>
      <c r="N40" s="280"/>
      <c r="O40" s="292"/>
      <c r="P40" s="275"/>
      <c r="Q40" s="275"/>
    </row>
    <row r="41" spans="1:17" ht="11.25">
      <c r="A41" s="261" t="s">
        <v>236</v>
      </c>
      <c r="B41" s="298">
        <v>0.047619047619047616</v>
      </c>
      <c r="C41" s="160">
        <v>0.051643192488262914</v>
      </c>
      <c r="D41" s="160">
        <v>0.023255813953488372</v>
      </c>
      <c r="E41" s="160">
        <v>0.0410958904109589</v>
      </c>
      <c r="F41" s="160">
        <v>0</v>
      </c>
      <c r="G41" s="299">
        <v>0.04060913705583756</v>
      </c>
      <c r="I41" s="280"/>
      <c r="J41" s="280"/>
      <c r="K41" s="280"/>
      <c r="L41" s="280"/>
      <c r="M41" s="280"/>
      <c r="N41" s="280"/>
      <c r="O41" s="292"/>
      <c r="P41" s="275"/>
      <c r="Q41" s="275"/>
    </row>
    <row r="42" spans="1:17" ht="11.25">
      <c r="A42" s="261" t="s">
        <v>237</v>
      </c>
      <c r="B42" s="298">
        <v>0.017006802721088437</v>
      </c>
      <c r="C42" s="160">
        <v>0.023474178403755867</v>
      </c>
      <c r="D42" s="160">
        <v>0.01744186046511628</v>
      </c>
      <c r="E42" s="160">
        <v>0</v>
      </c>
      <c r="F42" s="160">
        <v>0</v>
      </c>
      <c r="G42" s="299">
        <v>0.01649746192893401</v>
      </c>
      <c r="I42" s="280"/>
      <c r="J42" s="280"/>
      <c r="K42" s="280"/>
      <c r="L42" s="280"/>
      <c r="M42" s="280"/>
      <c r="N42" s="280"/>
      <c r="O42" s="292"/>
      <c r="P42" s="275"/>
      <c r="Q42" s="275"/>
    </row>
    <row r="43" spans="1:17" ht="11.25">
      <c r="A43" s="261" t="s">
        <v>238</v>
      </c>
      <c r="B43" s="298">
        <v>0.003401360544217687</v>
      </c>
      <c r="C43" s="160">
        <v>0</v>
      </c>
      <c r="D43" s="160">
        <v>0.029069767441860465</v>
      </c>
      <c r="E43" s="160">
        <v>0.0136986301369863</v>
      </c>
      <c r="F43" s="160">
        <v>0</v>
      </c>
      <c r="G43" s="299">
        <v>0.008883248730964468</v>
      </c>
      <c r="I43" s="280"/>
      <c r="J43" s="280"/>
      <c r="K43" s="280"/>
      <c r="L43" s="280"/>
      <c r="M43" s="280"/>
      <c r="N43" s="280"/>
      <c r="O43" s="292"/>
      <c r="P43" s="275"/>
      <c r="Q43" s="275"/>
    </row>
    <row r="44" spans="1:17" ht="11.25">
      <c r="A44" s="261" t="s">
        <v>239</v>
      </c>
      <c r="B44" s="298">
        <v>0.01020408163265306</v>
      </c>
      <c r="C44" s="160">
        <v>0</v>
      </c>
      <c r="D44" s="160">
        <v>0.005813953488372093</v>
      </c>
      <c r="E44" s="160">
        <v>0</v>
      </c>
      <c r="F44" s="160">
        <v>0</v>
      </c>
      <c r="G44" s="299">
        <v>0.005076142131979695</v>
      </c>
      <c r="I44" s="280"/>
      <c r="J44" s="280"/>
      <c r="K44" s="280"/>
      <c r="L44" s="280"/>
      <c r="M44" s="280"/>
      <c r="N44" s="280"/>
      <c r="O44" s="292"/>
      <c r="P44" s="275"/>
      <c r="Q44" s="275"/>
    </row>
    <row r="45" spans="1:17" ht="11.25">
      <c r="A45" s="261" t="s">
        <v>240</v>
      </c>
      <c r="B45" s="298">
        <v>0.05782312925170068</v>
      </c>
      <c r="C45" s="160">
        <v>0.028169014084507043</v>
      </c>
      <c r="D45" s="160">
        <v>0.06395348837209303</v>
      </c>
      <c r="E45" s="160">
        <v>0.0136986301369863</v>
      </c>
      <c r="F45" s="160">
        <v>0.08333333333333333</v>
      </c>
      <c r="G45" s="299">
        <v>0.048223350253807105</v>
      </c>
      <c r="I45" s="280"/>
      <c r="J45" s="280"/>
      <c r="K45" s="280"/>
      <c r="L45" s="280"/>
      <c r="M45" s="280"/>
      <c r="N45" s="280"/>
      <c r="O45" s="292"/>
      <c r="P45" s="275"/>
      <c r="Q45" s="275"/>
    </row>
    <row r="46" spans="1:17" ht="11.25">
      <c r="A46" s="263" t="s">
        <v>204</v>
      </c>
      <c r="B46" s="293">
        <v>0</v>
      </c>
      <c r="C46" s="294">
        <v>0</v>
      </c>
      <c r="D46" s="294">
        <v>0</v>
      </c>
      <c r="E46" s="294">
        <v>0</v>
      </c>
      <c r="F46" s="294">
        <v>0</v>
      </c>
      <c r="G46" s="295">
        <v>0</v>
      </c>
      <c r="I46" s="280"/>
      <c r="J46" s="280"/>
      <c r="K46" s="280"/>
      <c r="L46" s="280"/>
      <c r="M46" s="280"/>
      <c r="N46" s="280"/>
      <c r="O46" s="292"/>
      <c r="P46" s="275"/>
      <c r="Q46" s="275"/>
    </row>
    <row r="47" spans="1:17" ht="11.25">
      <c r="A47" s="265" t="s">
        <v>241</v>
      </c>
      <c r="B47" s="289"/>
      <c r="C47" s="290"/>
      <c r="D47" s="290"/>
      <c r="E47" s="290"/>
      <c r="F47" s="290"/>
      <c r="G47" s="291"/>
      <c r="I47" s="280"/>
      <c r="J47" s="280"/>
      <c r="K47" s="280"/>
      <c r="L47" s="280"/>
      <c r="M47" s="280"/>
      <c r="N47" s="280"/>
      <c r="O47" s="292"/>
      <c r="P47" s="275"/>
      <c r="Q47" s="275"/>
    </row>
    <row r="48" spans="1:17" ht="11.25">
      <c r="A48" s="261" t="s">
        <v>242</v>
      </c>
      <c r="B48" s="298">
        <v>0.22938144329896906</v>
      </c>
      <c r="C48" s="160">
        <v>0.24806201550387597</v>
      </c>
      <c r="D48" s="160">
        <v>0.23529411764705882</v>
      </c>
      <c r="E48" s="160">
        <v>0.13402061855670103</v>
      </c>
      <c r="F48" s="160">
        <v>0.3018867924528302</v>
      </c>
      <c r="G48" s="299">
        <v>0.23008849557522124</v>
      </c>
      <c r="I48" s="280"/>
      <c r="J48" s="280"/>
      <c r="K48" s="280"/>
      <c r="L48" s="280"/>
      <c r="M48" s="280"/>
      <c r="N48" s="280"/>
      <c r="O48" s="292"/>
      <c r="P48" s="275"/>
      <c r="Q48" s="275"/>
    </row>
    <row r="49" spans="1:17" ht="11.25">
      <c r="A49" s="261" t="s">
        <v>243</v>
      </c>
      <c r="B49" s="298">
        <v>0.32989690721649484</v>
      </c>
      <c r="C49" s="160">
        <v>0.35271317829457366</v>
      </c>
      <c r="D49" s="160">
        <v>0.39819004524886875</v>
      </c>
      <c r="E49" s="160">
        <v>0.3917525773195876</v>
      </c>
      <c r="F49" s="160">
        <v>0.33962264150943394</v>
      </c>
      <c r="G49" s="299">
        <v>0.35693215339233036</v>
      </c>
      <c r="I49" s="280"/>
      <c r="J49" s="280"/>
      <c r="K49" s="280"/>
      <c r="L49" s="280"/>
      <c r="M49" s="280"/>
      <c r="N49" s="280"/>
      <c r="O49" s="292"/>
      <c r="P49" s="275"/>
      <c r="Q49" s="275"/>
    </row>
    <row r="50" spans="1:17" ht="11.25">
      <c r="A50" s="261" t="s">
        <v>233</v>
      </c>
      <c r="B50" s="298">
        <v>0.2268041237113402</v>
      </c>
      <c r="C50" s="160">
        <v>0.2054263565891473</v>
      </c>
      <c r="D50" s="160">
        <v>0.18552036199095023</v>
      </c>
      <c r="E50" s="160">
        <v>0.27835051546391754</v>
      </c>
      <c r="F50" s="160">
        <v>0.20754716981132076</v>
      </c>
      <c r="G50" s="299">
        <v>0.21632251720747295</v>
      </c>
      <c r="I50" s="280"/>
      <c r="J50" s="280"/>
      <c r="K50" s="280"/>
      <c r="L50" s="280"/>
      <c r="M50" s="280"/>
      <c r="N50" s="280"/>
      <c r="O50" s="292"/>
      <c r="P50" s="275"/>
      <c r="Q50" s="275"/>
    </row>
    <row r="51" spans="1:17" ht="11.25">
      <c r="A51" s="261" t="s">
        <v>234</v>
      </c>
      <c r="B51" s="298">
        <v>0.08762886597938144</v>
      </c>
      <c r="C51" s="160">
        <v>0.08527131782945736</v>
      </c>
      <c r="D51" s="160">
        <v>0.06787330316742081</v>
      </c>
      <c r="E51" s="160">
        <v>0.08247422680412371</v>
      </c>
      <c r="F51" s="160">
        <v>0.11320754716981132</v>
      </c>
      <c r="G51" s="299">
        <v>0.08357915437561456</v>
      </c>
      <c r="I51" s="280"/>
      <c r="J51" s="280"/>
      <c r="K51" s="280"/>
      <c r="L51" s="280"/>
      <c r="M51" s="280"/>
      <c r="N51" s="280"/>
      <c r="O51" s="292"/>
      <c r="P51" s="275"/>
      <c r="Q51" s="275"/>
    </row>
    <row r="52" spans="1:17" ht="11.25">
      <c r="A52" s="261" t="s">
        <v>235</v>
      </c>
      <c r="B52" s="298">
        <v>0.041237113402061855</v>
      </c>
      <c r="C52" s="160">
        <v>0.046511627906976744</v>
      </c>
      <c r="D52" s="160">
        <v>0.03619909502262444</v>
      </c>
      <c r="E52" s="160">
        <v>0.020618556701030927</v>
      </c>
      <c r="F52" s="160">
        <v>0</v>
      </c>
      <c r="G52" s="299">
        <v>0.03736479842674533</v>
      </c>
      <c r="I52" s="280"/>
      <c r="J52" s="280"/>
      <c r="K52" s="280"/>
      <c r="L52" s="280"/>
      <c r="M52" s="280"/>
      <c r="N52" s="280"/>
      <c r="O52" s="292"/>
      <c r="P52" s="275"/>
      <c r="Q52" s="275"/>
    </row>
    <row r="53" spans="1:17" ht="11.25">
      <c r="A53" s="261" t="s">
        <v>236</v>
      </c>
      <c r="B53" s="298">
        <v>0.015463917525773196</v>
      </c>
      <c r="C53" s="160">
        <v>0.01937984496124031</v>
      </c>
      <c r="D53" s="160">
        <v>0.00904977375565611</v>
      </c>
      <c r="E53" s="160">
        <v>0.010309278350515464</v>
      </c>
      <c r="F53" s="160">
        <v>0</v>
      </c>
      <c r="G53" s="299">
        <v>0.01376597836774828</v>
      </c>
      <c r="I53" s="280"/>
      <c r="J53" s="280"/>
      <c r="K53" s="280"/>
      <c r="L53" s="280"/>
      <c r="M53" s="280"/>
      <c r="N53" s="280"/>
      <c r="O53" s="292"/>
      <c r="P53" s="275"/>
      <c r="Q53" s="275"/>
    </row>
    <row r="54" spans="1:17" ht="11.25">
      <c r="A54" s="261" t="s">
        <v>237</v>
      </c>
      <c r="B54" s="298">
        <v>0.023195876288659795</v>
      </c>
      <c r="C54" s="160">
        <v>0.003875968992248062</v>
      </c>
      <c r="D54" s="160">
        <v>0.013574660633484163</v>
      </c>
      <c r="E54" s="160">
        <v>0</v>
      </c>
      <c r="F54" s="160">
        <v>0</v>
      </c>
      <c r="G54" s="299">
        <v>0.012782694198623401</v>
      </c>
      <c r="I54" s="280"/>
      <c r="J54" s="280"/>
      <c r="K54" s="280"/>
      <c r="L54" s="280"/>
      <c r="M54" s="280"/>
      <c r="N54" s="280"/>
      <c r="O54" s="292"/>
      <c r="P54" s="275"/>
      <c r="Q54" s="275"/>
    </row>
    <row r="55" spans="1:17" ht="11.25">
      <c r="A55" s="261" t="s">
        <v>238</v>
      </c>
      <c r="B55" s="298">
        <v>0.005154639175257732</v>
      </c>
      <c r="C55" s="160">
        <v>0.007751937984496124</v>
      </c>
      <c r="D55" s="160">
        <v>0.013574660633484163</v>
      </c>
      <c r="E55" s="160">
        <v>0.020618556701030927</v>
      </c>
      <c r="F55" s="160">
        <v>0</v>
      </c>
      <c r="G55" s="299">
        <v>0.008849557522123894</v>
      </c>
      <c r="I55" s="280"/>
      <c r="J55" s="280"/>
      <c r="K55" s="280"/>
      <c r="L55" s="280"/>
      <c r="M55" s="280"/>
      <c r="N55" s="280"/>
      <c r="O55" s="292"/>
      <c r="P55" s="275"/>
      <c r="Q55" s="275"/>
    </row>
    <row r="56" spans="1:17" ht="11.25">
      <c r="A56" s="261" t="s">
        <v>244</v>
      </c>
      <c r="B56" s="298">
        <v>0.041237113402061855</v>
      </c>
      <c r="C56" s="160">
        <v>0.031007751937984496</v>
      </c>
      <c r="D56" s="160">
        <v>0.04072398190045249</v>
      </c>
      <c r="E56" s="160">
        <v>0.061855670103092786</v>
      </c>
      <c r="F56" s="160">
        <v>0.03773584905660377</v>
      </c>
      <c r="G56" s="299">
        <v>0.04031465093411996</v>
      </c>
      <c r="I56" s="280"/>
      <c r="J56" s="280"/>
      <c r="K56" s="280"/>
      <c r="L56" s="280"/>
      <c r="M56" s="280"/>
      <c r="N56" s="280"/>
      <c r="O56" s="292"/>
      <c r="P56" s="275"/>
      <c r="Q56" s="275"/>
    </row>
    <row r="57" spans="1:17" ht="11.25">
      <c r="A57" s="263" t="s">
        <v>204</v>
      </c>
      <c r="B57" s="293">
        <v>0</v>
      </c>
      <c r="C57" s="294">
        <v>0</v>
      </c>
      <c r="D57" s="294">
        <v>0</v>
      </c>
      <c r="E57" s="294">
        <v>0</v>
      </c>
      <c r="F57" s="294">
        <v>0</v>
      </c>
      <c r="G57" s="295">
        <v>0</v>
      </c>
      <c r="I57" s="280"/>
      <c r="J57" s="280"/>
      <c r="K57" s="280"/>
      <c r="L57" s="280"/>
      <c r="M57" s="280"/>
      <c r="N57" s="280"/>
      <c r="O57" s="292"/>
      <c r="P57" s="275"/>
      <c r="Q57" s="275"/>
    </row>
    <row r="58" spans="1:17" ht="11.25">
      <c r="A58" s="261" t="s">
        <v>260</v>
      </c>
      <c r="B58" s="307">
        <v>3.17025</v>
      </c>
      <c r="C58" s="308">
        <v>2.94916</v>
      </c>
      <c r="D58" s="308">
        <v>3.3726</v>
      </c>
      <c r="E58" s="308">
        <v>3.00524</v>
      </c>
      <c r="F58" s="308">
        <v>3.36661</v>
      </c>
      <c r="G58" s="309">
        <v>3.15104</v>
      </c>
      <c r="I58" s="327"/>
      <c r="J58" s="327"/>
      <c r="K58" s="327"/>
      <c r="L58" s="327"/>
      <c r="M58" s="327"/>
      <c r="N58" s="327"/>
      <c r="O58" s="275"/>
      <c r="P58" s="275"/>
      <c r="Q58" s="275"/>
    </row>
    <row r="59" spans="1:17" ht="11.25">
      <c r="A59" s="310" t="s">
        <v>261</v>
      </c>
      <c r="B59" s="311">
        <v>0.478</v>
      </c>
      <c r="C59" s="312">
        <v>0.42513</v>
      </c>
      <c r="D59" s="312">
        <v>0.40808</v>
      </c>
      <c r="E59" s="312">
        <v>0.453</v>
      </c>
      <c r="F59" s="312">
        <v>0.36228</v>
      </c>
      <c r="G59" s="313">
        <v>0.46994</v>
      </c>
      <c r="I59" s="327"/>
      <c r="J59" s="327"/>
      <c r="K59" s="327"/>
      <c r="L59" s="327"/>
      <c r="M59" s="327"/>
      <c r="N59" s="327"/>
      <c r="O59" s="275"/>
      <c r="P59" s="275"/>
      <c r="Q59" s="275"/>
    </row>
    <row r="60" spans="1:17" ht="11.25">
      <c r="A60" s="314" t="s">
        <v>251</v>
      </c>
      <c r="B60" s="264"/>
      <c r="C60" s="264"/>
      <c r="D60" s="264"/>
      <c r="E60" s="264"/>
      <c r="F60" s="264"/>
      <c r="G60" s="315"/>
      <c r="I60" s="275"/>
      <c r="J60" s="275"/>
      <c r="K60" s="275"/>
      <c r="L60" s="275"/>
      <c r="M60" s="275"/>
      <c r="N60" s="275"/>
      <c r="O60" s="275"/>
      <c r="P60" s="275"/>
      <c r="Q60" s="275"/>
    </row>
    <row r="61" spans="1:17" ht="13.5" customHeight="1">
      <c r="A61" s="221" t="s">
        <v>56</v>
      </c>
      <c r="I61" s="275"/>
      <c r="J61" s="275"/>
      <c r="K61" s="275"/>
      <c r="L61" s="275"/>
      <c r="M61" s="275"/>
      <c r="N61" s="275"/>
      <c r="O61" s="275"/>
      <c r="P61" s="275"/>
      <c r="Q61" s="275"/>
    </row>
    <row r="62" spans="1:17" ht="13.5" customHeight="1">
      <c r="A62" s="225" t="s">
        <v>57</v>
      </c>
      <c r="I62" s="321"/>
      <c r="J62" s="321"/>
      <c r="K62" s="275"/>
      <c r="L62" s="275"/>
      <c r="M62" s="275"/>
      <c r="N62" s="275"/>
      <c r="O62" s="275"/>
      <c r="P62" s="275"/>
      <c r="Q62" s="275"/>
    </row>
    <row r="63" spans="1:17" ht="27" customHeight="1">
      <c r="A63" s="226" t="s">
        <v>458</v>
      </c>
      <c r="I63" s="275"/>
      <c r="J63" s="275"/>
      <c r="K63" s="275"/>
      <c r="L63" s="275"/>
      <c r="M63" s="275"/>
      <c r="N63" s="275"/>
      <c r="O63" s="275"/>
      <c r="P63" s="275"/>
      <c r="Q63" s="275"/>
    </row>
    <row r="64" spans="1:17" ht="24.75" customHeight="1">
      <c r="A64" s="222"/>
      <c r="I64" s="275"/>
      <c r="J64" s="275"/>
      <c r="K64" s="275"/>
      <c r="L64" s="275"/>
      <c r="M64" s="275"/>
      <c r="N64" s="275"/>
      <c r="O64" s="275"/>
      <c r="P64" s="275"/>
      <c r="Q64" s="275"/>
    </row>
    <row r="65" spans="2:17" ht="11.25" customHeight="1">
      <c r="B65" s="277" t="s">
        <v>262</v>
      </c>
      <c r="C65" s="278"/>
      <c r="D65" s="278"/>
      <c r="E65" s="278"/>
      <c r="F65" s="278"/>
      <c r="G65" s="279"/>
      <c r="I65" s="322"/>
      <c r="J65" s="322"/>
      <c r="K65" s="322"/>
      <c r="L65" s="322"/>
      <c r="M65" s="322"/>
      <c r="N65" s="322"/>
      <c r="O65" s="275"/>
      <c r="P65" s="275"/>
      <c r="Q65" s="275"/>
    </row>
    <row r="66" spans="1:17" ht="11.25" customHeight="1">
      <c r="A66" s="281" t="s">
        <v>0</v>
      </c>
      <c r="B66" s="282" t="s">
        <v>1</v>
      </c>
      <c r="C66" s="283" t="s">
        <v>2</v>
      </c>
      <c r="D66" s="284" t="s">
        <v>3</v>
      </c>
      <c r="E66" s="284" t="s">
        <v>4</v>
      </c>
      <c r="F66" s="284" t="s">
        <v>5</v>
      </c>
      <c r="G66" s="285" t="s">
        <v>6</v>
      </c>
      <c r="I66" s="323"/>
      <c r="J66" s="323"/>
      <c r="K66" s="88"/>
      <c r="L66" s="88"/>
      <c r="M66" s="88"/>
      <c r="N66" s="88"/>
      <c r="O66" s="275"/>
      <c r="P66" s="275"/>
      <c r="Q66" s="275"/>
    </row>
    <row r="67" spans="1:17" ht="11.25">
      <c r="A67" s="286" t="s">
        <v>6</v>
      </c>
      <c r="B67" s="287">
        <v>114</v>
      </c>
      <c r="C67" s="135">
        <v>77</v>
      </c>
      <c r="D67" s="135">
        <v>54</v>
      </c>
      <c r="E67" s="135">
        <v>13</v>
      </c>
      <c r="F67" s="135">
        <v>11</v>
      </c>
      <c r="G67" s="288">
        <v>271</v>
      </c>
      <c r="I67" s="324"/>
      <c r="J67" s="324"/>
      <c r="K67" s="43"/>
      <c r="L67" s="43"/>
      <c r="M67" s="43"/>
      <c r="N67" s="43"/>
      <c r="O67" s="292"/>
      <c r="P67" s="275"/>
      <c r="Q67" s="275"/>
    </row>
    <row r="68" spans="1:17" ht="11.25">
      <c r="A68" s="261" t="s">
        <v>184</v>
      </c>
      <c r="B68" s="289">
        <v>0.6666666666666666</v>
      </c>
      <c r="C68" s="290">
        <v>0.5194805194805194</v>
      </c>
      <c r="D68" s="290">
        <v>0.8518518518518519</v>
      </c>
      <c r="E68" s="290">
        <v>0.15384615384615385</v>
      </c>
      <c r="F68" s="290">
        <v>1</v>
      </c>
      <c r="G68" s="291">
        <v>0.6457564575645757</v>
      </c>
      <c r="I68" s="280"/>
      <c r="J68" s="280"/>
      <c r="K68" s="280"/>
      <c r="L68" s="280"/>
      <c r="M68" s="280"/>
      <c r="N68" s="43"/>
      <c r="O68" s="292"/>
      <c r="P68" s="275"/>
      <c r="Q68" s="275"/>
    </row>
    <row r="69" spans="1:17" ht="11.25">
      <c r="A69" s="261" t="s">
        <v>183</v>
      </c>
      <c r="B69" s="289">
        <v>0.3333333333333333</v>
      </c>
      <c r="C69" s="290">
        <v>0.4805194805194805</v>
      </c>
      <c r="D69" s="290">
        <v>0.14814814814814814</v>
      </c>
      <c r="E69" s="290">
        <v>0.8461538461538461</v>
      </c>
      <c r="F69" s="290">
        <v>0</v>
      </c>
      <c r="G69" s="291">
        <v>0.34686346863468637</v>
      </c>
      <c r="I69" s="280"/>
      <c r="J69" s="280"/>
      <c r="K69" s="280"/>
      <c r="L69" s="280"/>
      <c r="M69" s="280"/>
      <c r="N69" s="43"/>
      <c r="O69" s="292"/>
      <c r="P69" s="275"/>
      <c r="Q69" s="275"/>
    </row>
    <row r="70" spans="1:17" ht="11.25">
      <c r="A70" s="263" t="s">
        <v>204</v>
      </c>
      <c r="B70" s="293">
        <v>0</v>
      </c>
      <c r="C70" s="294">
        <v>0</v>
      </c>
      <c r="D70" s="294">
        <v>0</v>
      </c>
      <c r="E70" s="294">
        <v>0</v>
      </c>
      <c r="F70" s="294">
        <v>0</v>
      </c>
      <c r="G70" s="295">
        <v>0.007380073800738007</v>
      </c>
      <c r="I70" s="280"/>
      <c r="J70" s="280"/>
      <c r="K70" s="280"/>
      <c r="L70" s="280"/>
      <c r="M70" s="280"/>
      <c r="N70" s="43"/>
      <c r="O70" s="292"/>
      <c r="P70" s="275"/>
      <c r="Q70" s="275"/>
    </row>
    <row r="71" spans="1:17" ht="11.25">
      <c r="A71" s="261" t="s">
        <v>185</v>
      </c>
      <c r="B71" s="298">
        <v>0.8596491228070176</v>
      </c>
      <c r="C71" s="160">
        <v>0.8961038961038961</v>
      </c>
      <c r="D71" s="160">
        <v>0.9259259259259259</v>
      </c>
      <c r="E71" s="160">
        <v>0.9230769230769231</v>
      </c>
      <c r="F71" s="160">
        <v>1</v>
      </c>
      <c r="G71" s="299">
        <v>0.8856088560885609</v>
      </c>
      <c r="I71" s="280"/>
      <c r="J71" s="280"/>
      <c r="K71" s="280"/>
      <c r="L71" s="280"/>
      <c r="M71" s="280"/>
      <c r="N71" s="43"/>
      <c r="O71" s="292"/>
      <c r="P71" s="275"/>
      <c r="Q71" s="275"/>
    </row>
    <row r="72" spans="1:17" ht="11.25">
      <c r="A72" s="261" t="s">
        <v>205</v>
      </c>
      <c r="B72" s="298">
        <v>0.10526315789473684</v>
      </c>
      <c r="C72" s="160">
        <v>0.03896103896103896</v>
      </c>
      <c r="D72" s="160">
        <v>0.05555555555555555</v>
      </c>
      <c r="E72" s="160">
        <v>0</v>
      </c>
      <c r="F72" s="160">
        <v>0</v>
      </c>
      <c r="G72" s="299">
        <v>0.06642066420664207</v>
      </c>
      <c r="I72" s="280"/>
      <c r="J72" s="280"/>
      <c r="K72" s="280"/>
      <c r="L72" s="280"/>
      <c r="M72" s="280"/>
      <c r="N72" s="43"/>
      <c r="O72" s="292"/>
      <c r="P72" s="275"/>
      <c r="Q72" s="275"/>
    </row>
    <row r="73" spans="1:17" ht="11.25">
      <c r="A73" s="261" t="s">
        <v>206</v>
      </c>
      <c r="B73" s="298">
        <v>0.017543859649122806</v>
      </c>
      <c r="C73" s="160">
        <v>0.05194805194805195</v>
      </c>
      <c r="D73" s="160">
        <v>0</v>
      </c>
      <c r="E73" s="160">
        <v>0</v>
      </c>
      <c r="F73" s="160">
        <v>0</v>
      </c>
      <c r="G73" s="299">
        <v>0.02214022140221402</v>
      </c>
      <c r="I73" s="280"/>
      <c r="J73" s="280"/>
      <c r="K73" s="280"/>
      <c r="L73" s="280"/>
      <c r="M73" s="280"/>
      <c r="N73" s="43"/>
      <c r="O73" s="292"/>
      <c r="P73" s="275"/>
      <c r="Q73" s="275"/>
    </row>
    <row r="74" spans="1:17" ht="11.25">
      <c r="A74" s="261" t="s">
        <v>207</v>
      </c>
      <c r="B74" s="298">
        <v>0</v>
      </c>
      <c r="C74" s="160">
        <v>0</v>
      </c>
      <c r="D74" s="160">
        <v>0</v>
      </c>
      <c r="E74" s="160">
        <v>0</v>
      </c>
      <c r="F74" s="160">
        <v>0</v>
      </c>
      <c r="G74" s="299">
        <v>0</v>
      </c>
      <c r="I74" s="280"/>
      <c r="J74" s="280"/>
      <c r="K74" s="280"/>
      <c r="L74" s="280"/>
      <c r="M74" s="280"/>
      <c r="N74" s="43"/>
      <c r="O74" s="292"/>
      <c r="P74" s="275"/>
      <c r="Q74" s="275"/>
    </row>
    <row r="75" spans="1:17" ht="11.25">
      <c r="A75" s="261" t="s">
        <v>208</v>
      </c>
      <c r="B75" s="298">
        <v>0.017543859649122806</v>
      </c>
      <c r="C75" s="160">
        <v>0.012987012987012988</v>
      </c>
      <c r="D75" s="160">
        <v>0.018518518518518517</v>
      </c>
      <c r="E75" s="160">
        <v>0.07692307692307693</v>
      </c>
      <c r="F75" s="160">
        <v>0</v>
      </c>
      <c r="G75" s="299">
        <v>0.01845018450184502</v>
      </c>
      <c r="I75" s="280"/>
      <c r="J75" s="280"/>
      <c r="K75" s="280"/>
      <c r="L75" s="280"/>
      <c r="M75" s="280"/>
      <c r="N75" s="43"/>
      <c r="O75" s="292"/>
      <c r="P75" s="275"/>
      <c r="Q75" s="275"/>
    </row>
    <row r="76" spans="1:17" ht="11.25">
      <c r="A76" s="261" t="s">
        <v>209</v>
      </c>
      <c r="B76" s="298">
        <v>0</v>
      </c>
      <c r="C76" s="160">
        <v>0</v>
      </c>
      <c r="D76" s="160">
        <v>0</v>
      </c>
      <c r="E76" s="160">
        <v>0</v>
      </c>
      <c r="F76" s="160">
        <v>0</v>
      </c>
      <c r="G76" s="299">
        <v>0</v>
      </c>
      <c r="I76" s="280"/>
      <c r="J76" s="280"/>
      <c r="K76" s="280"/>
      <c r="L76" s="280"/>
      <c r="M76" s="280"/>
      <c r="N76" s="43"/>
      <c r="O76" s="292"/>
      <c r="P76" s="275"/>
      <c r="Q76" s="275"/>
    </row>
    <row r="77" spans="1:17" ht="11.25">
      <c r="A77" s="263" t="s">
        <v>204</v>
      </c>
      <c r="B77" s="293">
        <v>0</v>
      </c>
      <c r="C77" s="294">
        <v>0</v>
      </c>
      <c r="D77" s="294">
        <v>0</v>
      </c>
      <c r="E77" s="294">
        <v>0</v>
      </c>
      <c r="F77" s="294">
        <v>0</v>
      </c>
      <c r="G77" s="295">
        <v>0.007380073800738007</v>
      </c>
      <c r="I77" s="280"/>
      <c r="J77" s="280"/>
      <c r="K77" s="280"/>
      <c r="L77" s="280"/>
      <c r="M77" s="280"/>
      <c r="N77" s="43"/>
      <c r="O77" s="328"/>
      <c r="P77" s="275"/>
      <c r="Q77" s="275"/>
    </row>
    <row r="78" spans="1:17" ht="11.25">
      <c r="A78" s="261" t="s">
        <v>253</v>
      </c>
      <c r="B78" s="289" t="s">
        <v>263</v>
      </c>
      <c r="C78" s="290" t="s">
        <v>264</v>
      </c>
      <c r="D78" s="290" t="s">
        <v>256</v>
      </c>
      <c r="E78" s="290" t="s">
        <v>265</v>
      </c>
      <c r="F78" s="290" t="s">
        <v>266</v>
      </c>
      <c r="G78" s="291" t="s">
        <v>212</v>
      </c>
      <c r="I78" s="280"/>
      <c r="J78" s="280"/>
      <c r="K78" s="280"/>
      <c r="L78" s="280"/>
      <c r="M78" s="280"/>
      <c r="N78" s="280"/>
      <c r="O78" s="300"/>
      <c r="P78" s="275"/>
      <c r="Q78" s="275"/>
    </row>
    <row r="79" spans="1:17" ht="11.25">
      <c r="A79" s="263" t="s">
        <v>259</v>
      </c>
      <c r="B79" s="316">
        <v>23</v>
      </c>
      <c r="C79" s="302">
        <v>22.74</v>
      </c>
      <c r="D79" s="296">
        <v>24.33</v>
      </c>
      <c r="E79" s="302">
        <v>22</v>
      </c>
      <c r="F79" s="296">
        <v>25</v>
      </c>
      <c r="G79" s="297">
        <v>22.9</v>
      </c>
      <c r="I79" s="325"/>
      <c r="J79" s="325"/>
      <c r="K79" s="325"/>
      <c r="L79" s="325"/>
      <c r="M79" s="325"/>
      <c r="N79" s="325"/>
      <c r="O79" s="326"/>
      <c r="P79" s="275"/>
      <c r="Q79" s="275"/>
    </row>
    <row r="80" spans="1:17" ht="11.25">
      <c r="A80" s="261" t="s">
        <v>214</v>
      </c>
      <c r="B80" s="298">
        <v>0.6052631578947368</v>
      </c>
      <c r="C80" s="160">
        <v>0.8311688311688312</v>
      </c>
      <c r="D80" s="160">
        <v>0.9444444444444444</v>
      </c>
      <c r="E80" s="160">
        <v>1</v>
      </c>
      <c r="F80" s="160">
        <v>1</v>
      </c>
      <c r="G80" s="299">
        <v>0.7675276752767528</v>
      </c>
      <c r="I80" s="280"/>
      <c r="J80" s="280"/>
      <c r="K80" s="280"/>
      <c r="L80" s="280"/>
      <c r="M80" s="280"/>
      <c r="N80" s="43"/>
      <c r="O80" s="292"/>
      <c r="P80" s="275"/>
      <c r="Q80" s="275"/>
    </row>
    <row r="81" spans="1:17" ht="11.25">
      <c r="A81" s="261" t="s">
        <v>215</v>
      </c>
      <c r="B81" s="298">
        <v>0.02631578947368421</v>
      </c>
      <c r="C81" s="160">
        <v>0</v>
      </c>
      <c r="D81" s="160">
        <v>0</v>
      </c>
      <c r="E81" s="160">
        <v>0</v>
      </c>
      <c r="F81" s="160">
        <v>0</v>
      </c>
      <c r="G81" s="299">
        <v>0.01107011070110701</v>
      </c>
      <c r="I81" s="280"/>
      <c r="J81" s="280"/>
      <c r="K81" s="280"/>
      <c r="L81" s="280"/>
      <c r="M81" s="280"/>
      <c r="N81" s="43"/>
      <c r="O81" s="292"/>
      <c r="P81" s="275"/>
      <c r="Q81" s="275"/>
    </row>
    <row r="82" spans="1:17" ht="11.25">
      <c r="A82" s="261" t="s">
        <v>216</v>
      </c>
      <c r="B82" s="298">
        <v>0.22807017543859648</v>
      </c>
      <c r="C82" s="160">
        <v>0</v>
      </c>
      <c r="D82" s="160">
        <v>0.05555555555555555</v>
      </c>
      <c r="E82" s="160">
        <v>0</v>
      </c>
      <c r="F82" s="160">
        <v>0</v>
      </c>
      <c r="G82" s="299">
        <v>0.1070110701107011</v>
      </c>
      <c r="I82" s="280"/>
      <c r="J82" s="280"/>
      <c r="K82" s="280"/>
      <c r="L82" s="280"/>
      <c r="M82" s="280"/>
      <c r="N82" s="43"/>
      <c r="O82" s="292"/>
      <c r="P82" s="275"/>
      <c r="Q82" s="275"/>
    </row>
    <row r="83" spans="1:17" ht="11.25">
      <c r="A83" s="261" t="s">
        <v>217</v>
      </c>
      <c r="B83" s="298">
        <v>0.017543859649122806</v>
      </c>
      <c r="C83" s="160">
        <v>0</v>
      </c>
      <c r="D83" s="160">
        <v>0</v>
      </c>
      <c r="E83" s="160">
        <v>0</v>
      </c>
      <c r="F83" s="160">
        <v>0</v>
      </c>
      <c r="G83" s="299">
        <v>0.007380073800738007</v>
      </c>
      <c r="I83" s="280"/>
      <c r="J83" s="280"/>
      <c r="K83" s="280"/>
      <c r="L83" s="280"/>
      <c r="M83" s="280"/>
      <c r="N83" s="43"/>
      <c r="O83" s="292"/>
      <c r="P83" s="275"/>
      <c r="Q83" s="275"/>
    </row>
    <row r="84" spans="1:17" ht="11.25">
      <c r="A84" s="261" t="s">
        <v>218</v>
      </c>
      <c r="B84" s="298">
        <v>0</v>
      </c>
      <c r="C84" s="160">
        <v>0.16883116883116883</v>
      </c>
      <c r="D84" s="160">
        <v>0</v>
      </c>
      <c r="E84" s="160">
        <v>0</v>
      </c>
      <c r="F84" s="160">
        <v>0</v>
      </c>
      <c r="G84" s="299">
        <v>0.04797047970479705</v>
      </c>
      <c r="I84" s="280"/>
      <c r="J84" s="280"/>
      <c r="K84" s="280"/>
      <c r="L84" s="280"/>
      <c r="M84" s="280"/>
      <c r="N84" s="43"/>
      <c r="O84" s="292"/>
      <c r="P84" s="275"/>
      <c r="Q84" s="275"/>
    </row>
    <row r="85" spans="1:17" ht="11.25">
      <c r="A85" s="261" t="s">
        <v>219</v>
      </c>
      <c r="B85" s="298">
        <v>0.12280701754385964</v>
      </c>
      <c r="C85" s="160">
        <v>0</v>
      </c>
      <c r="D85" s="160">
        <v>0</v>
      </c>
      <c r="E85" s="160">
        <v>0</v>
      </c>
      <c r="F85" s="160">
        <v>0</v>
      </c>
      <c r="G85" s="299">
        <v>0.05166051660516605</v>
      </c>
      <c r="I85" s="280"/>
      <c r="J85" s="280"/>
      <c r="K85" s="280"/>
      <c r="L85" s="280"/>
      <c r="M85" s="280"/>
      <c r="N85" s="43"/>
      <c r="O85" s="292"/>
      <c r="P85" s="275"/>
      <c r="Q85" s="275"/>
    </row>
    <row r="86" spans="1:17" ht="11.25">
      <c r="A86" s="263" t="s">
        <v>204</v>
      </c>
      <c r="B86" s="293">
        <v>0</v>
      </c>
      <c r="C86" s="294">
        <v>0</v>
      </c>
      <c r="D86" s="294">
        <v>0</v>
      </c>
      <c r="E86" s="294">
        <v>0</v>
      </c>
      <c r="F86" s="294">
        <v>0</v>
      </c>
      <c r="G86" s="295">
        <v>0.007380073800738007</v>
      </c>
      <c r="I86" s="280"/>
      <c r="J86" s="280"/>
      <c r="K86" s="280"/>
      <c r="L86" s="280"/>
      <c r="M86" s="280"/>
      <c r="N86" s="43"/>
      <c r="O86" s="328"/>
      <c r="P86" s="275"/>
      <c r="Q86" s="275"/>
    </row>
    <row r="87" spans="1:17" ht="11.25">
      <c r="A87" s="261" t="s">
        <v>220</v>
      </c>
      <c r="B87" s="289">
        <v>0.017543859649122806</v>
      </c>
      <c r="C87" s="290">
        <v>0.012987012987012988</v>
      </c>
      <c r="D87" s="290">
        <v>0</v>
      </c>
      <c r="E87" s="290">
        <v>0.07692307692307693</v>
      </c>
      <c r="F87" s="290">
        <v>0</v>
      </c>
      <c r="G87" s="291">
        <v>0.014760147601476014</v>
      </c>
      <c r="I87" s="280"/>
      <c r="J87" s="280"/>
      <c r="K87" s="280"/>
      <c r="L87" s="280"/>
      <c r="M87" s="280"/>
      <c r="N87" s="43"/>
      <c r="O87" s="292"/>
      <c r="P87" s="275"/>
      <c r="Q87" s="275"/>
    </row>
    <row r="88" spans="1:17" ht="11.25">
      <c r="A88" s="261" t="s">
        <v>221</v>
      </c>
      <c r="B88" s="289">
        <v>0.35964912280701755</v>
      </c>
      <c r="C88" s="290">
        <v>0.45454545454545453</v>
      </c>
      <c r="D88" s="290">
        <v>0.2962962962962963</v>
      </c>
      <c r="E88" s="290">
        <v>0.3076923076923077</v>
      </c>
      <c r="F88" s="290">
        <v>0.2727272727272727</v>
      </c>
      <c r="G88" s="291">
        <v>0.36531365313653136</v>
      </c>
      <c r="I88" s="280"/>
      <c r="J88" s="280"/>
      <c r="K88" s="280"/>
      <c r="L88" s="280"/>
      <c r="M88" s="280"/>
      <c r="N88" s="43"/>
      <c r="O88" s="292"/>
      <c r="P88" s="275"/>
      <c r="Q88" s="275"/>
    </row>
    <row r="89" spans="1:17" ht="11.25">
      <c r="A89" s="261" t="s">
        <v>222</v>
      </c>
      <c r="B89" s="289">
        <v>0.6228070175438597</v>
      </c>
      <c r="C89" s="290">
        <v>0.5324675324675324</v>
      </c>
      <c r="D89" s="290">
        <v>0.7037037037037037</v>
      </c>
      <c r="E89" s="290">
        <v>0.6153846153846154</v>
      </c>
      <c r="F89" s="290">
        <v>0.7272727272727273</v>
      </c>
      <c r="G89" s="291">
        <v>0.6125461254612546</v>
      </c>
      <c r="I89" s="280"/>
      <c r="J89" s="280"/>
      <c r="K89" s="280"/>
      <c r="L89" s="280"/>
      <c r="M89" s="280"/>
      <c r="N89" s="43"/>
      <c r="O89" s="292"/>
      <c r="P89" s="275"/>
      <c r="Q89" s="275"/>
    </row>
    <row r="90" spans="1:17" ht="11.25">
      <c r="A90" s="263" t="s">
        <v>204</v>
      </c>
      <c r="B90" s="304">
        <v>0</v>
      </c>
      <c r="C90" s="305">
        <v>0</v>
      </c>
      <c r="D90" s="305">
        <v>0</v>
      </c>
      <c r="E90" s="305">
        <v>0</v>
      </c>
      <c r="F90" s="305">
        <v>0</v>
      </c>
      <c r="G90" s="306">
        <v>0.007380073800738007</v>
      </c>
      <c r="I90" s="280"/>
      <c r="J90" s="280"/>
      <c r="K90" s="280"/>
      <c r="L90" s="280"/>
      <c r="M90" s="280"/>
      <c r="N90" s="43"/>
      <c r="O90" s="328"/>
      <c r="P90" s="275"/>
      <c r="Q90" s="275"/>
    </row>
    <row r="91" spans="1:17" ht="11.25">
      <c r="A91" s="261" t="s">
        <v>228</v>
      </c>
      <c r="B91" s="298">
        <v>0.40350877192982454</v>
      </c>
      <c r="C91" s="160">
        <v>0.4155844155844156</v>
      </c>
      <c r="D91" s="160">
        <v>0.35185185185185186</v>
      </c>
      <c r="E91" s="160">
        <v>0.38461538461538464</v>
      </c>
      <c r="F91" s="160">
        <v>0.18181818181818182</v>
      </c>
      <c r="G91" s="299">
        <v>0.3837638376383764</v>
      </c>
      <c r="I91" s="329"/>
      <c r="J91" s="329"/>
      <c r="K91" s="329"/>
      <c r="L91" s="329"/>
      <c r="M91" s="329"/>
      <c r="N91" s="43"/>
      <c r="O91" s="292"/>
      <c r="P91" s="275"/>
      <c r="Q91" s="275"/>
    </row>
    <row r="92" spans="1:17" ht="11.25">
      <c r="A92" s="261" t="s">
        <v>229</v>
      </c>
      <c r="B92" s="298">
        <v>0.40350877192982454</v>
      </c>
      <c r="C92" s="160">
        <v>0.4155844155844156</v>
      </c>
      <c r="D92" s="160">
        <v>0.35185185185185186</v>
      </c>
      <c r="E92" s="160">
        <v>0.38461538461538464</v>
      </c>
      <c r="F92" s="160">
        <v>0.18181818181818182</v>
      </c>
      <c r="G92" s="299">
        <v>0.3837638376383764</v>
      </c>
      <c r="I92" s="280"/>
      <c r="J92" s="280"/>
      <c r="K92" s="280"/>
      <c r="L92" s="280"/>
      <c r="M92" s="280"/>
      <c r="N92" s="43"/>
      <c r="O92" s="292"/>
      <c r="P92" s="275"/>
      <c r="Q92" s="275"/>
    </row>
    <row r="93" spans="1:17" ht="11.25">
      <c r="A93" s="261" t="s">
        <v>230</v>
      </c>
      <c r="B93" s="298">
        <v>0.5877192982456141</v>
      </c>
      <c r="C93" s="160">
        <v>0.5714285714285714</v>
      </c>
      <c r="D93" s="160">
        <v>0.6481481481481481</v>
      </c>
      <c r="E93" s="160">
        <v>0.6153846153846154</v>
      </c>
      <c r="F93" s="160">
        <v>0.6363636363636364</v>
      </c>
      <c r="G93" s="299">
        <v>0.5940959409594095</v>
      </c>
      <c r="I93" s="280"/>
      <c r="J93" s="280"/>
      <c r="K93" s="280"/>
      <c r="L93" s="280"/>
      <c r="M93" s="280"/>
      <c r="N93" s="43"/>
      <c r="O93" s="292"/>
      <c r="P93" s="275"/>
      <c r="Q93" s="275"/>
    </row>
    <row r="94" spans="1:17" ht="11.25">
      <c r="A94" s="263" t="s">
        <v>204</v>
      </c>
      <c r="B94" s="293">
        <v>0</v>
      </c>
      <c r="C94" s="294">
        <v>0</v>
      </c>
      <c r="D94" s="294">
        <v>0</v>
      </c>
      <c r="E94" s="294">
        <v>0</v>
      </c>
      <c r="F94" s="294">
        <v>0</v>
      </c>
      <c r="G94" s="295">
        <v>0.007380073800738007</v>
      </c>
      <c r="I94" s="280"/>
      <c r="J94" s="280"/>
      <c r="K94" s="280"/>
      <c r="L94" s="280"/>
      <c r="M94" s="280"/>
      <c r="N94" s="43"/>
      <c r="O94" s="328"/>
      <c r="P94" s="275"/>
      <c r="Q94" s="275"/>
    </row>
    <row r="95" spans="1:17" ht="11.25">
      <c r="A95" s="261" t="s">
        <v>231</v>
      </c>
      <c r="B95" s="298"/>
      <c r="C95" s="160"/>
      <c r="D95" s="160"/>
      <c r="E95" s="160"/>
      <c r="F95" s="160"/>
      <c r="G95" s="299"/>
      <c r="I95" s="280"/>
      <c r="J95" s="280"/>
      <c r="K95" s="280"/>
      <c r="L95" s="280"/>
      <c r="M95" s="280"/>
      <c r="N95" s="43"/>
      <c r="O95" s="292"/>
      <c r="P95" s="275"/>
      <c r="Q95" s="275"/>
    </row>
    <row r="96" spans="1:17" ht="11.25">
      <c r="A96" s="261" t="s">
        <v>232</v>
      </c>
      <c r="B96" s="298">
        <v>0</v>
      </c>
      <c r="C96" s="160">
        <v>0.03125</v>
      </c>
      <c r="D96" s="160">
        <v>0</v>
      </c>
      <c r="E96" s="160">
        <v>0</v>
      </c>
      <c r="F96" s="160">
        <v>0</v>
      </c>
      <c r="G96" s="299">
        <v>0.009615384615384616</v>
      </c>
      <c r="I96" s="280"/>
      <c r="J96" s="280"/>
      <c r="K96" s="280"/>
      <c r="L96" s="280"/>
      <c r="M96" s="280"/>
      <c r="N96" s="43"/>
      <c r="O96" s="292"/>
      <c r="P96" s="275"/>
      <c r="Q96" s="275"/>
    </row>
    <row r="97" spans="1:17" ht="11.25">
      <c r="A97" s="261" t="s">
        <v>233</v>
      </c>
      <c r="B97" s="298">
        <v>0.21739130434782608</v>
      </c>
      <c r="C97" s="160">
        <v>0.34375</v>
      </c>
      <c r="D97" s="160">
        <v>0.21052631578947367</v>
      </c>
      <c r="E97" s="160">
        <v>0.2</v>
      </c>
      <c r="F97" s="160">
        <v>1</v>
      </c>
      <c r="G97" s="299">
        <v>0.2692307692307692</v>
      </c>
      <c r="I97" s="280"/>
      <c r="J97" s="280"/>
      <c r="K97" s="280"/>
      <c r="L97" s="280"/>
      <c r="M97" s="280"/>
      <c r="N97" s="43"/>
      <c r="O97" s="292"/>
      <c r="P97" s="275"/>
      <c r="Q97" s="275"/>
    </row>
    <row r="98" spans="1:17" ht="11.25">
      <c r="A98" s="261" t="s">
        <v>234</v>
      </c>
      <c r="B98" s="298">
        <v>0.5</v>
      </c>
      <c r="C98" s="160">
        <v>0.4375</v>
      </c>
      <c r="D98" s="160">
        <v>0.5263157894736842</v>
      </c>
      <c r="E98" s="160">
        <v>0.4</v>
      </c>
      <c r="F98" s="160">
        <v>0</v>
      </c>
      <c r="G98" s="299">
        <v>0.47115384615384615</v>
      </c>
      <c r="I98" s="280"/>
      <c r="J98" s="280"/>
      <c r="K98" s="280"/>
      <c r="L98" s="280"/>
      <c r="M98" s="280"/>
      <c r="N98" s="43"/>
      <c r="O98" s="292"/>
      <c r="P98" s="275"/>
      <c r="Q98" s="275"/>
    </row>
    <row r="99" spans="1:17" ht="11.25">
      <c r="A99" s="261" t="s">
        <v>235</v>
      </c>
      <c r="B99" s="298">
        <v>0.17391304347826086</v>
      </c>
      <c r="C99" s="160">
        <v>0.0625</v>
      </c>
      <c r="D99" s="160">
        <v>0.05263157894736842</v>
      </c>
      <c r="E99" s="160">
        <v>0.4</v>
      </c>
      <c r="F99" s="160">
        <v>0</v>
      </c>
      <c r="G99" s="299">
        <v>0.125</v>
      </c>
      <c r="I99" s="280"/>
      <c r="J99" s="280"/>
      <c r="K99" s="280"/>
      <c r="L99" s="280"/>
      <c r="M99" s="280"/>
      <c r="N99" s="43"/>
      <c r="O99" s="292"/>
      <c r="P99" s="275"/>
      <c r="Q99" s="275"/>
    </row>
    <row r="100" spans="1:17" ht="11.25">
      <c r="A100" s="261" t="s">
        <v>236</v>
      </c>
      <c r="B100" s="298">
        <v>0.043478260869565216</v>
      </c>
      <c r="C100" s="160">
        <v>0.09375</v>
      </c>
      <c r="D100" s="160">
        <v>0</v>
      </c>
      <c r="E100" s="160">
        <v>0</v>
      </c>
      <c r="F100" s="160">
        <v>0</v>
      </c>
      <c r="G100" s="299">
        <v>0.04807692307692308</v>
      </c>
      <c r="I100" s="280"/>
      <c r="J100" s="280"/>
      <c r="K100" s="280"/>
      <c r="L100" s="280"/>
      <c r="M100" s="280"/>
      <c r="N100" s="43"/>
      <c r="O100" s="292"/>
      <c r="P100" s="275"/>
      <c r="Q100" s="275"/>
    </row>
    <row r="101" spans="1:17" ht="11.25">
      <c r="A101" s="261" t="s">
        <v>237</v>
      </c>
      <c r="B101" s="298">
        <v>0</v>
      </c>
      <c r="C101" s="160">
        <v>0</v>
      </c>
      <c r="D101" s="160">
        <v>0</v>
      </c>
      <c r="E101" s="160">
        <v>0</v>
      </c>
      <c r="F101" s="160">
        <v>0</v>
      </c>
      <c r="G101" s="299">
        <v>0</v>
      </c>
      <c r="I101" s="280"/>
      <c r="J101" s="280"/>
      <c r="K101" s="280"/>
      <c r="L101" s="280"/>
      <c r="M101" s="280"/>
      <c r="N101" s="43"/>
      <c r="O101" s="292"/>
      <c r="P101" s="275"/>
      <c r="Q101" s="275"/>
    </row>
    <row r="102" spans="1:17" ht="11.25">
      <c r="A102" s="261" t="s">
        <v>238</v>
      </c>
      <c r="B102" s="298">
        <v>0.021739130434782608</v>
      </c>
      <c r="C102" s="160">
        <v>0</v>
      </c>
      <c r="D102" s="160">
        <v>0</v>
      </c>
      <c r="E102" s="160">
        <v>0</v>
      </c>
      <c r="F102" s="160">
        <v>0</v>
      </c>
      <c r="G102" s="299">
        <v>0.009615384615384616</v>
      </c>
      <c r="I102" s="280"/>
      <c r="J102" s="280"/>
      <c r="K102" s="280"/>
      <c r="L102" s="280"/>
      <c r="M102" s="280"/>
      <c r="N102" s="43"/>
      <c r="O102" s="292"/>
      <c r="P102" s="275"/>
      <c r="Q102" s="275"/>
    </row>
    <row r="103" spans="1:17" ht="11.25">
      <c r="A103" s="261" t="s">
        <v>239</v>
      </c>
      <c r="B103" s="298">
        <v>0</v>
      </c>
      <c r="C103" s="160">
        <v>0</v>
      </c>
      <c r="D103" s="160">
        <v>0</v>
      </c>
      <c r="E103" s="160">
        <v>0</v>
      </c>
      <c r="F103" s="160">
        <v>0</v>
      </c>
      <c r="G103" s="299">
        <v>0</v>
      </c>
      <c r="I103" s="280"/>
      <c r="J103" s="280"/>
      <c r="K103" s="280"/>
      <c r="L103" s="280"/>
      <c r="M103" s="280"/>
      <c r="N103" s="43"/>
      <c r="O103" s="292"/>
      <c r="P103" s="275"/>
      <c r="Q103" s="275"/>
    </row>
    <row r="104" spans="1:17" ht="11.25">
      <c r="A104" s="261" t="s">
        <v>240</v>
      </c>
      <c r="B104" s="298">
        <v>0.043478260869565216</v>
      </c>
      <c r="C104" s="160">
        <v>0.03125</v>
      </c>
      <c r="D104" s="160">
        <v>0.21052631578947367</v>
      </c>
      <c r="E104" s="160">
        <v>0</v>
      </c>
      <c r="F104" s="160">
        <v>0</v>
      </c>
      <c r="G104" s="299">
        <v>0.0673076923076923</v>
      </c>
      <c r="I104" s="280"/>
      <c r="J104" s="280"/>
      <c r="K104" s="280"/>
      <c r="L104" s="280"/>
      <c r="M104" s="280"/>
      <c r="N104" s="43"/>
      <c r="O104" s="292"/>
      <c r="P104" s="275"/>
      <c r="Q104" s="275"/>
    </row>
    <row r="105" spans="1:17" ht="11.25">
      <c r="A105" s="263" t="s">
        <v>204</v>
      </c>
      <c r="B105" s="293">
        <v>0</v>
      </c>
      <c r="C105" s="294">
        <v>0</v>
      </c>
      <c r="D105" s="294">
        <v>0</v>
      </c>
      <c r="E105" s="294">
        <v>0</v>
      </c>
      <c r="F105" s="294">
        <v>0</v>
      </c>
      <c r="G105" s="295">
        <v>0</v>
      </c>
      <c r="I105" s="280"/>
      <c r="J105" s="280"/>
      <c r="K105" s="280"/>
      <c r="L105" s="280"/>
      <c r="M105" s="280"/>
      <c r="N105" s="43"/>
      <c r="O105" s="292"/>
      <c r="P105" s="275"/>
      <c r="Q105" s="275"/>
    </row>
    <row r="106" spans="1:17" ht="11.25">
      <c r="A106" s="265" t="s">
        <v>241</v>
      </c>
      <c r="B106" s="289"/>
      <c r="C106" s="290"/>
      <c r="D106" s="290"/>
      <c r="E106" s="290"/>
      <c r="F106" s="290"/>
      <c r="G106" s="291"/>
      <c r="I106" s="280"/>
      <c r="J106" s="280"/>
      <c r="K106" s="280"/>
      <c r="L106" s="280"/>
      <c r="M106" s="280"/>
      <c r="N106" s="280"/>
      <c r="O106" s="292"/>
      <c r="P106" s="275"/>
      <c r="Q106" s="275"/>
    </row>
    <row r="107" spans="1:17" ht="11.25">
      <c r="A107" s="261" t="s">
        <v>242</v>
      </c>
      <c r="B107" s="298">
        <v>0.34782608695652173</v>
      </c>
      <c r="C107" s="160">
        <v>0.21875</v>
      </c>
      <c r="D107" s="160">
        <v>0.21052631578947367</v>
      </c>
      <c r="E107" s="160">
        <v>0.2</v>
      </c>
      <c r="F107" s="160">
        <v>1.5</v>
      </c>
      <c r="G107" s="299">
        <v>0.2980769230769231</v>
      </c>
      <c r="I107" s="280"/>
      <c r="J107" s="280"/>
      <c r="K107" s="280"/>
      <c r="L107" s="280"/>
      <c r="M107" s="280"/>
      <c r="N107" s="43"/>
      <c r="O107" s="292"/>
      <c r="P107" s="275"/>
      <c r="Q107" s="275"/>
    </row>
    <row r="108" spans="1:17" ht="11.25">
      <c r="A108" s="261" t="s">
        <v>243</v>
      </c>
      <c r="B108" s="298">
        <v>0.43478260869565216</v>
      </c>
      <c r="C108" s="160">
        <v>0.78125</v>
      </c>
      <c r="D108" s="160">
        <v>1</v>
      </c>
      <c r="E108" s="160">
        <v>1</v>
      </c>
      <c r="F108" s="160">
        <v>0.5</v>
      </c>
      <c r="G108" s="299">
        <v>0.6730769230769231</v>
      </c>
      <c r="I108" s="280"/>
      <c r="J108" s="280"/>
      <c r="K108" s="280"/>
      <c r="L108" s="280"/>
      <c r="M108" s="280"/>
      <c r="N108" s="43"/>
      <c r="O108" s="292"/>
      <c r="P108" s="275"/>
      <c r="Q108" s="275"/>
    </row>
    <row r="109" spans="1:17" ht="11.25">
      <c r="A109" s="261" t="s">
        <v>233</v>
      </c>
      <c r="B109" s="298">
        <v>0.30434782608695654</v>
      </c>
      <c r="C109" s="160">
        <v>0.25</v>
      </c>
      <c r="D109" s="160">
        <v>0.2631578947368421</v>
      </c>
      <c r="E109" s="160">
        <v>0.2</v>
      </c>
      <c r="F109" s="160">
        <v>1</v>
      </c>
      <c r="G109" s="299">
        <v>0.28846153846153844</v>
      </c>
      <c r="I109" s="280"/>
      <c r="J109" s="280"/>
      <c r="K109" s="280"/>
      <c r="L109" s="280"/>
      <c r="M109" s="280"/>
      <c r="N109" s="43"/>
      <c r="O109" s="292"/>
      <c r="P109" s="275"/>
      <c r="Q109" s="275"/>
    </row>
    <row r="110" spans="1:17" ht="11.25">
      <c r="A110" s="261" t="s">
        <v>234</v>
      </c>
      <c r="B110" s="298">
        <v>0.17391304347826086</v>
      </c>
      <c r="C110" s="160">
        <v>0</v>
      </c>
      <c r="D110" s="160">
        <v>0.10526315789473684</v>
      </c>
      <c r="E110" s="160">
        <v>0</v>
      </c>
      <c r="F110" s="160">
        <v>0</v>
      </c>
      <c r="G110" s="299">
        <v>0.09615384615384616</v>
      </c>
      <c r="I110" s="280"/>
      <c r="J110" s="280"/>
      <c r="K110" s="280"/>
      <c r="L110" s="280"/>
      <c r="M110" s="280"/>
      <c r="N110" s="43"/>
      <c r="O110" s="292"/>
      <c r="P110" s="275"/>
      <c r="Q110" s="275"/>
    </row>
    <row r="111" spans="1:17" ht="11.25">
      <c r="A111" s="261" t="s">
        <v>235</v>
      </c>
      <c r="B111" s="298">
        <v>0.06521739130434782</v>
      </c>
      <c r="C111" s="160">
        <v>0.03125</v>
      </c>
      <c r="D111" s="160">
        <v>0.05263157894736842</v>
      </c>
      <c r="E111" s="160">
        <v>0</v>
      </c>
      <c r="F111" s="160">
        <v>0</v>
      </c>
      <c r="G111" s="299">
        <v>0.04807692307692308</v>
      </c>
      <c r="I111" s="280"/>
      <c r="J111" s="280"/>
      <c r="K111" s="280"/>
      <c r="L111" s="280"/>
      <c r="M111" s="280"/>
      <c r="N111" s="43"/>
      <c r="O111" s="292"/>
      <c r="P111" s="275"/>
      <c r="Q111" s="275"/>
    </row>
    <row r="112" spans="1:17" ht="11.25">
      <c r="A112" s="261" t="s">
        <v>236</v>
      </c>
      <c r="B112" s="298">
        <v>0</v>
      </c>
      <c r="C112" s="160">
        <v>0.03125</v>
      </c>
      <c r="D112" s="160">
        <v>0</v>
      </c>
      <c r="E112" s="160">
        <v>0</v>
      </c>
      <c r="F112" s="160">
        <v>0</v>
      </c>
      <c r="G112" s="299">
        <v>0.009615384615384616</v>
      </c>
      <c r="I112" s="280"/>
      <c r="J112" s="280"/>
      <c r="K112" s="280"/>
      <c r="L112" s="280"/>
      <c r="M112" s="280"/>
      <c r="N112" s="43"/>
      <c r="O112" s="292"/>
      <c r="P112" s="275"/>
      <c r="Q112" s="275"/>
    </row>
    <row r="113" spans="1:17" ht="11.25">
      <c r="A113" s="261" t="s">
        <v>237</v>
      </c>
      <c r="B113" s="298">
        <v>0.043478260869565216</v>
      </c>
      <c r="C113" s="160">
        <v>0</v>
      </c>
      <c r="D113" s="160">
        <v>0</v>
      </c>
      <c r="E113" s="160">
        <v>0</v>
      </c>
      <c r="F113" s="160">
        <v>0</v>
      </c>
      <c r="G113" s="299">
        <v>0.019230769230769232</v>
      </c>
      <c r="I113" s="280"/>
      <c r="J113" s="280"/>
      <c r="K113" s="280"/>
      <c r="L113" s="280"/>
      <c r="M113" s="280"/>
      <c r="N113" s="43"/>
      <c r="O113" s="292"/>
      <c r="P113" s="275"/>
      <c r="Q113" s="275"/>
    </row>
    <row r="114" spans="1:17" ht="11.25">
      <c r="A114" s="261" t="s">
        <v>238</v>
      </c>
      <c r="B114" s="298">
        <v>0.021739130434782608</v>
      </c>
      <c r="C114" s="160">
        <v>0.03125</v>
      </c>
      <c r="D114" s="160">
        <v>0.05263157894736842</v>
      </c>
      <c r="E114" s="160">
        <v>0</v>
      </c>
      <c r="F114" s="160">
        <v>0</v>
      </c>
      <c r="G114" s="299">
        <v>0.028846153846153848</v>
      </c>
      <c r="I114" s="280"/>
      <c r="J114" s="280"/>
      <c r="K114" s="280"/>
      <c r="L114" s="280"/>
      <c r="M114" s="280"/>
      <c r="N114" s="43"/>
      <c r="O114" s="292"/>
      <c r="P114" s="275"/>
      <c r="Q114" s="275"/>
    </row>
    <row r="115" spans="1:17" ht="11.25">
      <c r="A115" s="261" t="s">
        <v>244</v>
      </c>
      <c r="B115" s="298">
        <v>0.06521739130434782</v>
      </c>
      <c r="C115" s="160">
        <v>0.03125</v>
      </c>
      <c r="D115" s="160">
        <v>0.15789473684210525</v>
      </c>
      <c r="E115" s="160">
        <v>0.2</v>
      </c>
      <c r="F115" s="160">
        <v>0.5</v>
      </c>
      <c r="G115" s="299">
        <v>0.08653846153846154</v>
      </c>
      <c r="I115" s="280"/>
      <c r="J115" s="280"/>
      <c r="K115" s="280"/>
      <c r="L115" s="280"/>
      <c r="M115" s="280"/>
      <c r="N115" s="43"/>
      <c r="O115" s="292"/>
      <c r="P115" s="275"/>
      <c r="Q115" s="275"/>
    </row>
    <row r="116" spans="1:17" ht="11.25">
      <c r="A116" s="263" t="s">
        <v>204</v>
      </c>
      <c r="B116" s="293">
        <v>0</v>
      </c>
      <c r="C116" s="294">
        <v>0</v>
      </c>
      <c r="D116" s="294">
        <v>0</v>
      </c>
      <c r="E116" s="294">
        <v>0</v>
      </c>
      <c r="F116" s="294">
        <v>0</v>
      </c>
      <c r="G116" s="295">
        <v>0</v>
      </c>
      <c r="I116" s="280"/>
      <c r="J116" s="280"/>
      <c r="K116" s="280"/>
      <c r="L116" s="280"/>
      <c r="M116" s="280"/>
      <c r="N116" s="43"/>
      <c r="O116" s="292"/>
      <c r="P116" s="275"/>
      <c r="Q116" s="275"/>
    </row>
    <row r="117" spans="1:17" ht="11.25">
      <c r="A117" s="261" t="s">
        <v>260</v>
      </c>
      <c r="B117" s="307">
        <v>3.11683</v>
      </c>
      <c r="C117" s="308">
        <v>2.96425</v>
      </c>
      <c r="D117" s="308">
        <v>3.35831</v>
      </c>
      <c r="E117" s="308">
        <v>3.18138</v>
      </c>
      <c r="F117" s="308">
        <v>3.50318</v>
      </c>
      <c r="G117" s="309">
        <v>3.14055</v>
      </c>
      <c r="I117" s="327"/>
      <c r="J117" s="327"/>
      <c r="K117" s="327"/>
      <c r="L117" s="327"/>
      <c r="M117" s="327"/>
      <c r="N117" s="327"/>
      <c r="O117" s="280"/>
      <c r="P117" s="275"/>
      <c r="Q117" s="275"/>
    </row>
    <row r="118" spans="1:17" ht="11.25">
      <c r="A118" s="310" t="s">
        <v>261</v>
      </c>
      <c r="B118" s="311">
        <v>0.4832</v>
      </c>
      <c r="C118" s="312">
        <v>0.43294</v>
      </c>
      <c r="D118" s="312">
        <v>0.4673</v>
      </c>
      <c r="E118" s="312">
        <v>0.6182</v>
      </c>
      <c r="F118" s="312">
        <v>0.25914</v>
      </c>
      <c r="G118" s="313">
        <v>0.48847</v>
      </c>
      <c r="I118" s="327"/>
      <c r="J118" s="327"/>
      <c r="K118" s="327"/>
      <c r="L118" s="327"/>
      <c r="M118" s="327"/>
      <c r="N118" s="327"/>
      <c r="O118" s="275"/>
      <c r="P118" s="275"/>
      <c r="Q118" s="275"/>
    </row>
    <row r="119" spans="1:17" ht="11.25">
      <c r="A119" s="314" t="s">
        <v>251</v>
      </c>
      <c r="B119" s="264"/>
      <c r="C119" s="264"/>
      <c r="D119" s="264"/>
      <c r="E119" s="264"/>
      <c r="F119" s="264"/>
      <c r="G119" s="315"/>
      <c r="I119" s="275"/>
      <c r="J119" s="275"/>
      <c r="K119" s="275"/>
      <c r="L119" s="275"/>
      <c r="M119" s="275"/>
      <c r="N119" s="275"/>
      <c r="O119" s="275"/>
      <c r="P119" s="275"/>
      <c r="Q119" s="275"/>
    </row>
    <row r="120" spans="9:17" ht="11.25">
      <c r="I120" s="275"/>
      <c r="J120" s="275"/>
      <c r="K120" s="275"/>
      <c r="L120" s="275"/>
      <c r="M120" s="275"/>
      <c r="N120" s="275"/>
      <c r="O120" s="275"/>
      <c r="P120" s="275"/>
      <c r="Q120" s="275"/>
    </row>
    <row r="121" spans="9:17" ht="11.25">
      <c r="I121" s="275"/>
      <c r="J121" s="275"/>
      <c r="K121" s="275"/>
      <c r="L121" s="275"/>
      <c r="M121" s="275"/>
      <c r="N121" s="275"/>
      <c r="O121" s="275"/>
      <c r="P121" s="275"/>
      <c r="Q121" s="275"/>
    </row>
    <row r="122" spans="9:17" ht="11.25">
      <c r="I122" s="275"/>
      <c r="J122" s="275"/>
      <c r="K122" s="275"/>
      <c r="L122" s="275"/>
      <c r="M122" s="275"/>
      <c r="N122" s="275"/>
      <c r="O122" s="275"/>
      <c r="P122" s="275"/>
      <c r="Q122" s="275"/>
    </row>
    <row r="123" spans="9:17" ht="11.25">
      <c r="I123" s="275"/>
      <c r="J123" s="275"/>
      <c r="K123" s="275"/>
      <c r="L123" s="275"/>
      <c r="M123" s="275"/>
      <c r="N123" s="275"/>
      <c r="O123" s="275"/>
      <c r="P123" s="275"/>
      <c r="Q123" s="275"/>
    </row>
    <row r="124" spans="9:17" ht="11.25">
      <c r="I124" s="275"/>
      <c r="J124" s="275"/>
      <c r="K124" s="275"/>
      <c r="L124" s="275"/>
      <c r="M124" s="275"/>
      <c r="N124" s="275"/>
      <c r="O124" s="275"/>
      <c r="P124" s="275"/>
      <c r="Q124" s="275"/>
    </row>
    <row r="125" spans="9:17" ht="11.25">
      <c r="I125" s="275"/>
      <c r="J125" s="275"/>
      <c r="K125" s="275"/>
      <c r="L125" s="275"/>
      <c r="M125" s="275"/>
      <c r="N125" s="275"/>
      <c r="O125" s="275"/>
      <c r="P125" s="275"/>
      <c r="Q125" s="275"/>
    </row>
    <row r="126" spans="9:17" ht="11.25">
      <c r="I126" s="275"/>
      <c r="J126" s="275"/>
      <c r="K126" s="275"/>
      <c r="L126" s="275"/>
      <c r="M126" s="275"/>
      <c r="N126" s="275"/>
      <c r="O126" s="275"/>
      <c r="P126" s="275"/>
      <c r="Q126" s="275"/>
    </row>
    <row r="127" spans="9:17" ht="11.25">
      <c r="I127" s="275"/>
      <c r="J127" s="275"/>
      <c r="K127" s="275"/>
      <c r="L127" s="275"/>
      <c r="M127" s="275"/>
      <c r="N127" s="275"/>
      <c r="O127" s="275"/>
      <c r="P127" s="275"/>
      <c r="Q127" s="275"/>
    </row>
    <row r="128" spans="9:17" ht="11.25">
      <c r="I128" s="275"/>
      <c r="J128" s="275"/>
      <c r="K128" s="275"/>
      <c r="L128" s="275"/>
      <c r="M128" s="275"/>
      <c r="N128" s="275"/>
      <c r="O128" s="275"/>
      <c r="P128" s="275"/>
      <c r="Q128" s="275"/>
    </row>
    <row r="129" spans="9:17" ht="11.25">
      <c r="I129" s="275"/>
      <c r="J129" s="275"/>
      <c r="K129" s="275"/>
      <c r="L129" s="275"/>
      <c r="M129" s="275"/>
      <c r="N129" s="275"/>
      <c r="O129" s="275"/>
      <c r="P129" s="275"/>
      <c r="Q129" s="275"/>
    </row>
    <row r="130" spans="9:17" ht="11.25">
      <c r="I130" s="275"/>
      <c r="J130" s="275"/>
      <c r="K130" s="275"/>
      <c r="L130" s="275"/>
      <c r="M130" s="275"/>
      <c r="N130" s="275"/>
      <c r="O130" s="275"/>
      <c r="P130" s="275"/>
      <c r="Q130" s="275"/>
    </row>
    <row r="131" spans="9:17" ht="11.25">
      <c r="I131" s="275"/>
      <c r="J131" s="275"/>
      <c r="K131" s="275"/>
      <c r="L131" s="275"/>
      <c r="M131" s="275"/>
      <c r="N131" s="275"/>
      <c r="O131" s="275"/>
      <c r="P131" s="275"/>
      <c r="Q131" s="275"/>
    </row>
    <row r="132" spans="9:17" ht="11.25">
      <c r="I132" s="275"/>
      <c r="J132" s="275"/>
      <c r="K132" s="275"/>
      <c r="L132" s="275"/>
      <c r="M132" s="275"/>
      <c r="N132" s="275"/>
      <c r="O132" s="275"/>
      <c r="P132" s="275"/>
      <c r="Q132" s="275"/>
    </row>
    <row r="133" spans="9:17" ht="11.25">
      <c r="I133" s="275"/>
      <c r="J133" s="275"/>
      <c r="K133" s="275"/>
      <c r="L133" s="275"/>
      <c r="M133" s="275"/>
      <c r="N133" s="275"/>
      <c r="O133" s="275"/>
      <c r="P133" s="275"/>
      <c r="Q133" s="275"/>
    </row>
    <row r="134" spans="9:17" ht="11.25">
      <c r="I134" s="275"/>
      <c r="J134" s="275"/>
      <c r="K134" s="275"/>
      <c r="L134" s="275"/>
      <c r="M134" s="275"/>
      <c r="N134" s="275"/>
      <c r="O134" s="275"/>
      <c r="P134" s="275"/>
      <c r="Q134" s="275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L1">
      <selection activeCell="T3" sqref="T3"/>
    </sheetView>
  </sheetViews>
  <sheetFormatPr defaultColWidth="9.140625" defaultRowHeight="12.75"/>
  <cols>
    <col min="1" max="9" width="1.1484375" style="330" customWidth="1"/>
    <col min="10" max="10" width="3.28125" style="49" customWidth="1"/>
    <col min="11" max="16384" width="9.140625" style="49" customWidth="1"/>
  </cols>
  <sheetData>
    <row r="1" spans="10:29" ht="26.25">
      <c r="J1" s="317" t="s">
        <v>267</v>
      </c>
      <c r="K1" s="318"/>
      <c r="L1" s="318"/>
      <c r="M1" s="318"/>
      <c r="N1" s="318"/>
      <c r="O1" s="318"/>
      <c r="P1" s="318"/>
      <c r="Q1" s="318"/>
      <c r="R1" s="318"/>
      <c r="S1" s="318"/>
      <c r="T1" s="317" t="s">
        <v>267</v>
      </c>
      <c r="U1" s="318"/>
      <c r="V1" s="318"/>
      <c r="W1" s="318"/>
      <c r="X1" s="318"/>
      <c r="Y1" s="318"/>
      <c r="Z1" s="318"/>
      <c r="AA1" s="318"/>
      <c r="AB1" s="318"/>
      <c r="AC1" s="318"/>
    </row>
    <row r="2" spans="10:29" ht="23.25">
      <c r="J2" s="319" t="s">
        <v>268</v>
      </c>
      <c r="K2" s="320"/>
      <c r="L2" s="320"/>
      <c r="M2" s="320"/>
      <c r="N2" s="320"/>
      <c r="O2" s="320"/>
      <c r="P2" s="320"/>
      <c r="Q2" s="320"/>
      <c r="R2" s="320"/>
      <c r="S2" s="320"/>
      <c r="T2" s="319" t="s">
        <v>456</v>
      </c>
      <c r="U2" s="320"/>
      <c r="V2" s="320"/>
      <c r="W2" s="320"/>
      <c r="X2" s="320"/>
      <c r="Y2" s="320"/>
      <c r="Z2" s="320"/>
      <c r="AA2" s="320"/>
      <c r="AB2" s="320"/>
      <c r="AC2" s="320"/>
    </row>
    <row r="3" ht="12.75"/>
    <row r="4" ht="12.75"/>
    <row r="5" ht="12.75"/>
    <row r="6" ht="12.75"/>
    <row r="7" spans="2:8" ht="12.75">
      <c r="B7" s="331" t="s">
        <v>1</v>
      </c>
      <c r="C7" s="331" t="s">
        <v>2</v>
      </c>
      <c r="D7" s="101" t="s">
        <v>3</v>
      </c>
      <c r="E7" s="101" t="s">
        <v>4</v>
      </c>
      <c r="F7" s="101" t="s">
        <v>5</v>
      </c>
      <c r="G7" s="101"/>
      <c r="H7" s="101" t="s">
        <v>6</v>
      </c>
    </row>
    <row r="8" spans="1:8" ht="12.75">
      <c r="A8" s="332" t="s">
        <v>184</v>
      </c>
      <c r="B8" s="333">
        <v>76</v>
      </c>
      <c r="C8" s="333">
        <v>40</v>
      </c>
      <c r="D8" s="333">
        <v>46</v>
      </c>
      <c r="E8" s="333">
        <v>2</v>
      </c>
      <c r="F8" s="333">
        <v>11</v>
      </c>
      <c r="G8" s="333" t="s">
        <v>9</v>
      </c>
      <c r="H8" s="333">
        <f>SUM(B8:G8)</f>
        <v>175</v>
      </c>
    </row>
    <row r="9" spans="1:8" ht="12.75">
      <c r="A9" s="332" t="s">
        <v>183</v>
      </c>
      <c r="B9" s="333">
        <v>38</v>
      </c>
      <c r="C9" s="333">
        <v>37</v>
      </c>
      <c r="D9" s="333">
        <v>8</v>
      </c>
      <c r="E9" s="333">
        <v>11</v>
      </c>
      <c r="F9" s="333">
        <v>0</v>
      </c>
      <c r="G9" s="333" t="s">
        <v>9</v>
      </c>
      <c r="H9" s="333">
        <f>SUM(B9:G9)</f>
        <v>94</v>
      </c>
    </row>
    <row r="10" ht="12.75">
      <c r="H10" s="330">
        <f>SUM(H8:H9)</f>
        <v>269</v>
      </c>
    </row>
    <row r="11" ht="12.75"/>
    <row r="12" ht="12.75"/>
    <row r="13" ht="12.75"/>
    <row r="14" ht="12.75"/>
    <row r="15" spans="1:8" ht="12.75">
      <c r="A15" s="332" t="s">
        <v>185</v>
      </c>
      <c r="B15" s="333">
        <v>98</v>
      </c>
      <c r="C15" s="333">
        <v>69</v>
      </c>
      <c r="D15" s="333">
        <v>50</v>
      </c>
      <c r="E15" s="333">
        <v>12</v>
      </c>
      <c r="F15" s="333">
        <v>11</v>
      </c>
      <c r="G15" s="333"/>
      <c r="H15" s="333">
        <f aca="true" t="shared" si="0" ref="H15:H20">SUM(B15:F15)</f>
        <v>240</v>
      </c>
    </row>
    <row r="16" spans="1:8" ht="12.75">
      <c r="A16" s="332" t="s">
        <v>205</v>
      </c>
      <c r="B16" s="333">
        <v>12</v>
      </c>
      <c r="C16" s="333">
        <v>3</v>
      </c>
      <c r="D16" s="333">
        <v>3</v>
      </c>
      <c r="E16" s="333">
        <v>0</v>
      </c>
      <c r="F16" s="333">
        <v>0</v>
      </c>
      <c r="G16" s="333"/>
      <c r="H16" s="333">
        <f t="shared" si="0"/>
        <v>18</v>
      </c>
    </row>
    <row r="17" spans="1:8" ht="12.75">
      <c r="A17" s="332" t="s">
        <v>206</v>
      </c>
      <c r="B17" s="333">
        <v>2</v>
      </c>
      <c r="C17" s="333">
        <v>4</v>
      </c>
      <c r="D17" s="333">
        <v>0</v>
      </c>
      <c r="E17" s="333">
        <v>0</v>
      </c>
      <c r="F17" s="333">
        <v>0</v>
      </c>
      <c r="G17" s="333"/>
      <c r="H17" s="333">
        <f t="shared" si="0"/>
        <v>6</v>
      </c>
    </row>
    <row r="18" spans="1:8" ht="12.75">
      <c r="A18" s="332" t="s">
        <v>207</v>
      </c>
      <c r="B18" s="333">
        <v>0</v>
      </c>
      <c r="C18" s="333">
        <v>0</v>
      </c>
      <c r="D18" s="333">
        <v>0</v>
      </c>
      <c r="E18" s="333">
        <v>0</v>
      </c>
      <c r="F18" s="333">
        <v>0</v>
      </c>
      <c r="G18" s="333"/>
      <c r="H18" s="333">
        <f t="shared" si="0"/>
        <v>0</v>
      </c>
    </row>
    <row r="19" spans="1:8" ht="12.75">
      <c r="A19" s="332" t="s">
        <v>208</v>
      </c>
      <c r="B19" s="333">
        <v>2</v>
      </c>
      <c r="C19" s="333">
        <v>1</v>
      </c>
      <c r="D19" s="333">
        <v>1</v>
      </c>
      <c r="E19" s="333">
        <v>1</v>
      </c>
      <c r="F19" s="333">
        <v>0</v>
      </c>
      <c r="G19" s="333"/>
      <c r="H19" s="333">
        <f t="shared" si="0"/>
        <v>5</v>
      </c>
    </row>
    <row r="20" spans="1:8" ht="12.75">
      <c r="A20" s="332" t="s">
        <v>209</v>
      </c>
      <c r="B20" s="333">
        <v>0</v>
      </c>
      <c r="C20" s="333">
        <v>0</v>
      </c>
      <c r="D20" s="333">
        <v>0</v>
      </c>
      <c r="E20" s="333">
        <v>0</v>
      </c>
      <c r="F20" s="333">
        <v>0</v>
      </c>
      <c r="G20" s="333"/>
      <c r="H20" s="333">
        <f t="shared" si="0"/>
        <v>0</v>
      </c>
    </row>
    <row r="21" spans="1:8" ht="12.75">
      <c r="A21" s="332" t="s">
        <v>269</v>
      </c>
      <c r="B21" s="333">
        <v>0</v>
      </c>
      <c r="C21" s="333">
        <v>0</v>
      </c>
      <c r="D21" s="333">
        <v>0</v>
      </c>
      <c r="E21" s="333">
        <v>0</v>
      </c>
      <c r="F21" s="333">
        <v>0</v>
      </c>
      <c r="H21" s="330">
        <f>SUM(H15:H20)</f>
        <v>269</v>
      </c>
    </row>
    <row r="22" ht="12.75"/>
    <row r="23" spans="1:8" ht="12.75">
      <c r="A23" s="334" t="s">
        <v>185</v>
      </c>
      <c r="B23" s="330">
        <f aca="true" t="shared" si="1" ref="B23:G24">B15</f>
        <v>98</v>
      </c>
      <c r="C23" s="330">
        <f t="shared" si="1"/>
        <v>69</v>
      </c>
      <c r="D23" s="330">
        <f t="shared" si="1"/>
        <v>50</v>
      </c>
      <c r="E23" s="330">
        <f t="shared" si="1"/>
        <v>12</v>
      </c>
      <c r="F23" s="330">
        <f t="shared" si="1"/>
        <v>11</v>
      </c>
      <c r="G23" s="330">
        <f t="shared" si="1"/>
        <v>0</v>
      </c>
      <c r="H23" s="330">
        <f>SUM(B23:G23)</f>
        <v>240</v>
      </c>
    </row>
    <row r="24" spans="1:8" ht="12.75">
      <c r="A24" s="334" t="s">
        <v>186</v>
      </c>
      <c r="B24" s="330">
        <f t="shared" si="1"/>
        <v>12</v>
      </c>
      <c r="C24" s="330">
        <f t="shared" si="1"/>
        <v>3</v>
      </c>
      <c r="D24" s="330">
        <f t="shared" si="1"/>
        <v>3</v>
      </c>
      <c r="E24" s="330">
        <f t="shared" si="1"/>
        <v>0</v>
      </c>
      <c r="F24" s="330">
        <f t="shared" si="1"/>
        <v>0</v>
      </c>
      <c r="G24" s="330">
        <f t="shared" si="1"/>
        <v>0</v>
      </c>
      <c r="H24" s="330">
        <f>SUM(B24:G24)</f>
        <v>18</v>
      </c>
    </row>
    <row r="25" spans="1:8" ht="12.75">
      <c r="A25" s="334" t="s">
        <v>270</v>
      </c>
      <c r="B25" s="330">
        <f>SUM(B17:B21)</f>
        <v>4</v>
      </c>
      <c r="C25" s="330">
        <f>SUM(C17:C21)</f>
        <v>5</v>
      </c>
      <c r="D25" s="330">
        <f>SUM(D17:D21)</f>
        <v>1</v>
      </c>
      <c r="E25" s="330">
        <f>SUM(E17:E21)</f>
        <v>1</v>
      </c>
      <c r="F25" s="330">
        <f>SUM(F17:F21)</f>
        <v>0</v>
      </c>
      <c r="G25" s="330">
        <f>SUM(G17:G20)</f>
        <v>0</v>
      </c>
      <c r="H25" s="330">
        <f>SUM(B25:G25)</f>
        <v>11</v>
      </c>
    </row>
    <row r="26" ht="12.75">
      <c r="H26" s="330">
        <f>SUM(H23:H25)</f>
        <v>269</v>
      </c>
    </row>
    <row r="27" ht="12.75">
      <c r="A27" s="330" t="s">
        <v>271</v>
      </c>
    </row>
    <row r="28" spans="1:8" ht="12.75">
      <c r="A28" s="104" t="s">
        <v>272</v>
      </c>
      <c r="B28" s="104">
        <f>4+22+31+17</f>
        <v>74</v>
      </c>
      <c r="C28" s="104">
        <f>1+3+19+21+7</f>
        <v>51</v>
      </c>
      <c r="D28" s="104">
        <f>1+12+9+4</f>
        <v>26</v>
      </c>
      <c r="E28" s="104">
        <f>7+2+1</f>
        <v>10</v>
      </c>
      <c r="F28" s="104">
        <f>1+2</f>
        <v>3</v>
      </c>
      <c r="G28" s="104"/>
      <c r="H28" s="104">
        <f>SUM(B28:G28)</f>
        <v>164</v>
      </c>
    </row>
    <row r="29" spans="1:8" ht="12.75">
      <c r="A29" s="104" t="s">
        <v>273</v>
      </c>
      <c r="B29" s="104">
        <f>5+6+7+3+3</f>
        <v>24</v>
      </c>
      <c r="C29" s="104">
        <f>2+4+2+2</f>
        <v>10</v>
      </c>
      <c r="D29" s="104">
        <f>3+2+2+3+1</f>
        <v>11</v>
      </c>
      <c r="E29" s="104">
        <f>0</f>
        <v>0</v>
      </c>
      <c r="F29" s="104">
        <v>2</v>
      </c>
      <c r="G29" s="104"/>
      <c r="H29" s="104">
        <f>SUM(B29:G29)</f>
        <v>47</v>
      </c>
    </row>
    <row r="30" spans="1:8" ht="12.75">
      <c r="A30" s="104" t="s">
        <v>274</v>
      </c>
      <c r="B30" s="104">
        <f>4+2+1+1</f>
        <v>8</v>
      </c>
      <c r="C30" s="104">
        <f>2+1+1</f>
        <v>4</v>
      </c>
      <c r="D30" s="104">
        <f>2+1+1</f>
        <v>4</v>
      </c>
      <c r="E30" s="104">
        <f>1+1</f>
        <v>2</v>
      </c>
      <c r="F30" s="104">
        <f>1</f>
        <v>1</v>
      </c>
      <c r="G30" s="104"/>
      <c r="H30" s="104">
        <f>SUM(B30:G30)</f>
        <v>19</v>
      </c>
    </row>
    <row r="31" spans="1:8" ht="12.75">
      <c r="A31" s="104" t="s">
        <v>275</v>
      </c>
      <c r="B31" s="104">
        <f>1+1+1+1+1+1+1+1</f>
        <v>8</v>
      </c>
      <c r="C31" s="104">
        <f>2+1+2+1+1+2+1+1+1</f>
        <v>12</v>
      </c>
      <c r="D31" s="104">
        <f>1+1+3+1+1+1+1+1+2+1</f>
        <v>13</v>
      </c>
      <c r="E31" s="104">
        <f>1</f>
        <v>1</v>
      </c>
      <c r="F31" s="104">
        <f>1+1+1+1+1</f>
        <v>5</v>
      </c>
      <c r="G31" s="104"/>
      <c r="H31" s="104">
        <f>SUM(B31:G31)</f>
        <v>39</v>
      </c>
    </row>
    <row r="32" spans="2:8" ht="12.75">
      <c r="B32" s="330">
        <f>SUM(B28:B31)</f>
        <v>114</v>
      </c>
      <c r="C32" s="330">
        <f>SUM(C28:C31)</f>
        <v>77</v>
      </c>
      <c r="D32" s="330">
        <f>SUM(D28:D31)</f>
        <v>54</v>
      </c>
      <c r="E32" s="330">
        <f>SUM(E28:E31)</f>
        <v>13</v>
      </c>
      <c r="F32" s="330">
        <f>SUM(F28:F31)</f>
        <v>11</v>
      </c>
      <c r="H32" s="330">
        <f>SUM(H28:H31)</f>
        <v>269</v>
      </c>
    </row>
    <row r="33" ht="12.75"/>
    <row r="34" spans="1:8" ht="12.75">
      <c r="A34" s="332" t="s">
        <v>276</v>
      </c>
      <c r="B34" s="333">
        <v>46</v>
      </c>
      <c r="C34" s="333">
        <v>32</v>
      </c>
      <c r="D34" s="333">
        <v>19</v>
      </c>
      <c r="E34" s="333">
        <v>5</v>
      </c>
      <c r="F34" s="333">
        <v>2</v>
      </c>
      <c r="G34" s="333"/>
      <c r="H34" s="333">
        <f>SUM(B34:F34)</f>
        <v>104</v>
      </c>
    </row>
    <row r="35" spans="1:8" ht="12.75">
      <c r="A35" s="332" t="s">
        <v>277</v>
      </c>
      <c r="B35" s="333">
        <v>67</v>
      </c>
      <c r="C35" s="333">
        <v>44</v>
      </c>
      <c r="D35" s="333">
        <v>35</v>
      </c>
      <c r="E35" s="333">
        <v>8</v>
      </c>
      <c r="F35" s="333">
        <v>7</v>
      </c>
      <c r="G35" s="333"/>
      <c r="H35" s="333">
        <f>SUM(B35:F35)</f>
        <v>161</v>
      </c>
    </row>
    <row r="36" spans="1:8" ht="12.75">
      <c r="A36" s="332" t="s">
        <v>278</v>
      </c>
      <c r="B36" s="333">
        <v>1</v>
      </c>
      <c r="C36" s="333">
        <v>1</v>
      </c>
      <c r="D36" s="333">
        <v>0</v>
      </c>
      <c r="E36" s="333">
        <v>0</v>
      </c>
      <c r="F36" s="333">
        <v>2</v>
      </c>
      <c r="G36" s="333"/>
      <c r="H36" s="333">
        <f>SUM(B36:F36)</f>
        <v>4</v>
      </c>
    </row>
    <row r="37" spans="1:8" ht="12.75">
      <c r="A37" s="332"/>
      <c r="B37" s="335"/>
      <c r="C37" s="333"/>
      <c r="D37" s="333"/>
      <c r="E37" s="333"/>
      <c r="F37" s="333"/>
      <c r="G37" s="333"/>
      <c r="H37" s="333">
        <f>SUM(H34:H36)</f>
        <v>269</v>
      </c>
    </row>
    <row r="38" ht="12.75"/>
    <row r="39" ht="12.75">
      <c r="A39" s="332" t="s">
        <v>231</v>
      </c>
    </row>
    <row r="40" spans="1:8" ht="12.75">
      <c r="A40" s="332" t="s">
        <v>232</v>
      </c>
      <c r="B40" s="333">
        <v>0</v>
      </c>
      <c r="C40" s="333">
        <v>1</v>
      </c>
      <c r="D40" s="333">
        <v>0</v>
      </c>
      <c r="E40" s="333">
        <v>0</v>
      </c>
      <c r="F40" s="333">
        <v>0</v>
      </c>
      <c r="G40" s="333"/>
      <c r="H40" s="333">
        <f aca="true" t="shared" si="2" ref="H40:H48">SUM(B40:F40)</f>
        <v>1</v>
      </c>
    </row>
    <row r="41" spans="1:8" ht="12.75">
      <c r="A41" s="332" t="s">
        <v>233</v>
      </c>
      <c r="B41" s="333">
        <v>10</v>
      </c>
      <c r="C41" s="333">
        <v>11</v>
      </c>
      <c r="D41" s="333">
        <v>4</v>
      </c>
      <c r="E41" s="333">
        <v>1</v>
      </c>
      <c r="F41" s="333">
        <v>2</v>
      </c>
      <c r="G41" s="333"/>
      <c r="H41" s="333">
        <f t="shared" si="2"/>
        <v>28</v>
      </c>
    </row>
    <row r="42" spans="1:8" ht="12.75">
      <c r="A42" s="332" t="s">
        <v>234</v>
      </c>
      <c r="B42" s="333">
        <v>23</v>
      </c>
      <c r="C42" s="333">
        <v>14</v>
      </c>
      <c r="D42" s="333">
        <v>10</v>
      </c>
      <c r="E42" s="333">
        <v>2</v>
      </c>
      <c r="F42" s="333">
        <v>0</v>
      </c>
      <c r="G42" s="333"/>
      <c r="H42" s="333">
        <f t="shared" si="2"/>
        <v>49</v>
      </c>
    </row>
    <row r="43" spans="1:8" ht="12.75">
      <c r="A43" s="332" t="s">
        <v>235</v>
      </c>
      <c r="B43" s="333">
        <v>8</v>
      </c>
      <c r="C43" s="333">
        <v>2</v>
      </c>
      <c r="D43" s="333">
        <v>1</v>
      </c>
      <c r="E43" s="333">
        <v>2</v>
      </c>
      <c r="F43" s="333">
        <v>0</v>
      </c>
      <c r="G43" s="333"/>
      <c r="H43" s="333">
        <f t="shared" si="2"/>
        <v>13</v>
      </c>
    </row>
    <row r="44" spans="1:8" ht="12.75">
      <c r="A44" s="332" t="s">
        <v>236</v>
      </c>
      <c r="B44" s="333">
        <v>2</v>
      </c>
      <c r="C44" s="333">
        <v>3</v>
      </c>
      <c r="D44" s="333">
        <v>0</v>
      </c>
      <c r="E44" s="333">
        <v>0</v>
      </c>
      <c r="F44" s="333">
        <v>0</v>
      </c>
      <c r="G44" s="333"/>
      <c r="H44" s="333">
        <f t="shared" si="2"/>
        <v>5</v>
      </c>
    </row>
    <row r="45" spans="1:8" ht="12.75">
      <c r="A45" s="332" t="s">
        <v>237</v>
      </c>
      <c r="B45" s="333">
        <v>0</v>
      </c>
      <c r="C45" s="333">
        <v>0</v>
      </c>
      <c r="D45" s="333">
        <v>0</v>
      </c>
      <c r="E45" s="333">
        <v>0</v>
      </c>
      <c r="F45" s="333">
        <v>0</v>
      </c>
      <c r="G45" s="333"/>
      <c r="H45" s="333">
        <f t="shared" si="2"/>
        <v>0</v>
      </c>
    </row>
    <row r="46" spans="1:8" ht="12.75">
      <c r="A46" s="332" t="s">
        <v>238</v>
      </c>
      <c r="B46" s="333">
        <v>1</v>
      </c>
      <c r="C46" s="333">
        <v>0</v>
      </c>
      <c r="D46" s="333">
        <v>0</v>
      </c>
      <c r="E46" s="333">
        <v>0</v>
      </c>
      <c r="F46" s="333">
        <v>0</v>
      </c>
      <c r="G46" s="333"/>
      <c r="H46" s="333">
        <f t="shared" si="2"/>
        <v>1</v>
      </c>
    </row>
    <row r="47" spans="1:8" ht="12.75">
      <c r="A47" s="332" t="s">
        <v>239</v>
      </c>
      <c r="B47" s="333">
        <v>0</v>
      </c>
      <c r="C47" s="333">
        <v>0</v>
      </c>
      <c r="D47" s="333">
        <v>0</v>
      </c>
      <c r="E47" s="333">
        <v>0</v>
      </c>
      <c r="F47" s="333">
        <v>0</v>
      </c>
      <c r="G47" s="333"/>
      <c r="H47" s="333">
        <f t="shared" si="2"/>
        <v>0</v>
      </c>
    </row>
    <row r="48" spans="1:9" ht="12.75">
      <c r="A48" s="104" t="s">
        <v>240</v>
      </c>
      <c r="B48" s="333">
        <v>2</v>
      </c>
      <c r="C48" s="333">
        <v>1</v>
      </c>
      <c r="D48" s="333">
        <v>4</v>
      </c>
      <c r="E48" s="333">
        <v>0</v>
      </c>
      <c r="F48" s="333">
        <v>0</v>
      </c>
      <c r="H48" s="333">
        <f t="shared" si="2"/>
        <v>7</v>
      </c>
      <c r="I48" s="330">
        <f>SUM(H40:H48)</f>
        <v>104</v>
      </c>
    </row>
    <row r="49" spans="2:8" ht="12.75">
      <c r="B49" s="330">
        <f>SUM(B40:B48)</f>
        <v>46</v>
      </c>
      <c r="H49" s="330">
        <f>SUM(H40:H48)</f>
        <v>104</v>
      </c>
    </row>
    <row r="50" spans="1:8" ht="12.75">
      <c r="A50" s="104" t="s">
        <v>279</v>
      </c>
      <c r="B50" s="330">
        <f>SUM(B40:B42)</f>
        <v>33</v>
      </c>
      <c r="C50" s="330">
        <f>SUM(C40:C42)</f>
        <v>26</v>
      </c>
      <c r="D50" s="330">
        <f>SUM(D40:D42)</f>
        <v>14</v>
      </c>
      <c r="E50" s="330">
        <f>SUM(E40:E42)</f>
        <v>3</v>
      </c>
      <c r="F50" s="330">
        <f>SUM(F40:F42)</f>
        <v>2</v>
      </c>
      <c r="H50" s="330">
        <f>SUM(H40:H42)</f>
        <v>78</v>
      </c>
    </row>
    <row r="51" spans="1:8" ht="12.75">
      <c r="A51" s="104" t="s">
        <v>280</v>
      </c>
      <c r="B51" s="330">
        <f>SUM(B43:B46)</f>
        <v>11</v>
      </c>
      <c r="C51" s="330">
        <f>SUM(C43:C46)</f>
        <v>5</v>
      </c>
      <c r="D51" s="330">
        <f>SUM(D43:D46)</f>
        <v>1</v>
      </c>
      <c r="E51" s="330">
        <f>SUM(E43:E46)</f>
        <v>2</v>
      </c>
      <c r="F51" s="330">
        <f>SUM(F43:F46)</f>
        <v>0</v>
      </c>
      <c r="H51" s="330">
        <f>SUM(H43:H46)</f>
        <v>19</v>
      </c>
    </row>
    <row r="52" spans="1:8" ht="12.75">
      <c r="A52" s="104" t="s">
        <v>281</v>
      </c>
      <c r="B52" s="330">
        <f>SUM(B47:B48)</f>
        <v>2</v>
      </c>
      <c r="C52" s="330">
        <f>SUM(C47:C48)</f>
        <v>1</v>
      </c>
      <c r="D52" s="330">
        <f>SUM(D47:D48)</f>
        <v>4</v>
      </c>
      <c r="E52" s="330">
        <f>SUM(E47:E48)</f>
        <v>0</v>
      </c>
      <c r="F52" s="330">
        <f>SUM(F47:F48)</f>
        <v>0</v>
      </c>
      <c r="H52" s="330">
        <f>SUM(H47:H48)</f>
        <v>7</v>
      </c>
    </row>
    <row r="53" spans="2:8" ht="12.75">
      <c r="B53" s="330">
        <f>SUM(B50:B52)</f>
        <v>46</v>
      </c>
      <c r="C53" s="330">
        <f>SUM(C50:C52)</f>
        <v>32</v>
      </c>
      <c r="D53" s="330">
        <f>SUM(D50:D52)</f>
        <v>19</v>
      </c>
      <c r="E53" s="330">
        <f>SUM(E50:E52)</f>
        <v>5</v>
      </c>
      <c r="F53" s="330">
        <f>SUM(F50:F52)</f>
        <v>2</v>
      </c>
      <c r="H53" s="330">
        <f>SUM(H50:H52)</f>
        <v>104</v>
      </c>
    </row>
    <row r="56" ht="12.75">
      <c r="A56" s="332" t="s">
        <v>282</v>
      </c>
    </row>
    <row r="57" spans="1:8" ht="12.75">
      <c r="A57" s="332" t="s">
        <v>283</v>
      </c>
      <c r="B57" s="333">
        <v>16</v>
      </c>
      <c r="C57" s="333">
        <v>7</v>
      </c>
      <c r="D57" s="333">
        <v>4</v>
      </c>
      <c r="E57" s="333">
        <v>1</v>
      </c>
      <c r="F57" s="333">
        <v>3</v>
      </c>
      <c r="G57" s="333"/>
      <c r="H57" s="333">
        <f aca="true" t="shared" si="3" ref="H57:H65">SUM(B57:F57)</f>
        <v>31</v>
      </c>
    </row>
    <row r="58" spans="1:8" ht="12.75">
      <c r="A58" s="332" t="s">
        <v>243</v>
      </c>
      <c r="B58" s="333">
        <v>20</v>
      </c>
      <c r="C58" s="333">
        <v>25</v>
      </c>
      <c r="D58" s="333">
        <v>19</v>
      </c>
      <c r="E58" s="333">
        <v>5</v>
      </c>
      <c r="F58" s="333">
        <v>1</v>
      </c>
      <c r="G58" s="333"/>
      <c r="H58" s="333">
        <f t="shared" si="3"/>
        <v>70</v>
      </c>
    </row>
    <row r="59" spans="1:8" ht="12.75">
      <c r="A59" s="332" t="s">
        <v>233</v>
      </c>
      <c r="B59" s="333">
        <v>14</v>
      </c>
      <c r="C59" s="333">
        <v>8</v>
      </c>
      <c r="D59" s="333">
        <v>5</v>
      </c>
      <c r="E59" s="333">
        <v>1</v>
      </c>
      <c r="F59" s="333">
        <v>2</v>
      </c>
      <c r="G59" s="333"/>
      <c r="H59" s="333">
        <f t="shared" si="3"/>
        <v>30</v>
      </c>
    </row>
    <row r="60" spans="1:8" ht="12.75">
      <c r="A60" s="332" t="s">
        <v>234</v>
      </c>
      <c r="B60" s="333">
        <v>8</v>
      </c>
      <c r="C60" s="333">
        <v>0</v>
      </c>
      <c r="D60" s="333">
        <v>2</v>
      </c>
      <c r="E60" s="333">
        <v>0</v>
      </c>
      <c r="F60" s="333">
        <v>0</v>
      </c>
      <c r="G60" s="333"/>
      <c r="H60" s="333">
        <f t="shared" si="3"/>
        <v>10</v>
      </c>
    </row>
    <row r="61" spans="1:8" ht="12.75">
      <c r="A61" s="332" t="s">
        <v>235</v>
      </c>
      <c r="B61" s="333">
        <v>3</v>
      </c>
      <c r="C61" s="333">
        <v>1</v>
      </c>
      <c r="D61" s="333">
        <v>1</v>
      </c>
      <c r="E61" s="333">
        <v>0</v>
      </c>
      <c r="F61" s="333">
        <v>0</v>
      </c>
      <c r="G61" s="333"/>
      <c r="H61" s="333">
        <f t="shared" si="3"/>
        <v>5</v>
      </c>
    </row>
    <row r="62" spans="1:8" ht="12.75">
      <c r="A62" s="332" t="s">
        <v>236</v>
      </c>
      <c r="B62" s="333">
        <v>0</v>
      </c>
      <c r="C62" s="333">
        <v>1</v>
      </c>
      <c r="D62" s="333">
        <v>0</v>
      </c>
      <c r="E62" s="333">
        <v>0</v>
      </c>
      <c r="F62" s="333">
        <v>0</v>
      </c>
      <c r="G62" s="333"/>
      <c r="H62" s="333">
        <f t="shared" si="3"/>
        <v>1</v>
      </c>
    </row>
    <row r="63" spans="1:8" ht="12.75">
      <c r="A63" s="332" t="s">
        <v>237</v>
      </c>
      <c r="B63" s="333">
        <v>2</v>
      </c>
      <c r="C63" s="333">
        <v>0</v>
      </c>
      <c r="D63" s="333">
        <v>0</v>
      </c>
      <c r="E63" s="333">
        <v>0</v>
      </c>
      <c r="F63" s="333">
        <v>0</v>
      </c>
      <c r="G63" s="333"/>
      <c r="H63" s="333">
        <f t="shared" si="3"/>
        <v>2</v>
      </c>
    </row>
    <row r="64" spans="1:8" ht="12.75">
      <c r="A64" s="332" t="s">
        <v>238</v>
      </c>
      <c r="B64" s="333">
        <v>1</v>
      </c>
      <c r="C64" s="333">
        <v>1</v>
      </c>
      <c r="D64" s="333">
        <v>1</v>
      </c>
      <c r="E64" s="333">
        <v>0</v>
      </c>
      <c r="F64" s="333">
        <v>0</v>
      </c>
      <c r="G64" s="333"/>
      <c r="H64" s="333">
        <f t="shared" si="3"/>
        <v>3</v>
      </c>
    </row>
    <row r="65" spans="1:9" ht="12.75">
      <c r="A65" s="104" t="s">
        <v>244</v>
      </c>
      <c r="B65" s="333">
        <v>3</v>
      </c>
      <c r="C65" s="333">
        <v>1</v>
      </c>
      <c r="D65" s="333">
        <v>3</v>
      </c>
      <c r="E65" s="333">
        <v>1</v>
      </c>
      <c r="F65" s="333">
        <v>1</v>
      </c>
      <c r="H65" s="333">
        <f t="shared" si="3"/>
        <v>9</v>
      </c>
      <c r="I65" s="330">
        <f>SUM(H57:H65)</f>
        <v>161</v>
      </c>
    </row>
    <row r="67" spans="1:8" ht="12.75">
      <c r="A67" s="104" t="s">
        <v>284</v>
      </c>
      <c r="B67" s="330">
        <f>SUM(B57:B59)</f>
        <v>50</v>
      </c>
      <c r="C67" s="330">
        <f>SUM(C57:C59)</f>
        <v>40</v>
      </c>
      <c r="D67" s="330">
        <f>SUM(D57:D59)</f>
        <v>28</v>
      </c>
      <c r="E67" s="330">
        <f>SUM(E57:E59)</f>
        <v>7</v>
      </c>
      <c r="F67" s="330">
        <f>SUM(F57:F59)</f>
        <v>6</v>
      </c>
      <c r="H67" s="330">
        <f>SUM(H57:H59)</f>
        <v>131</v>
      </c>
    </row>
    <row r="68" spans="1:8" ht="12.75">
      <c r="A68" s="104" t="s">
        <v>285</v>
      </c>
      <c r="B68" s="330">
        <f>SUM(B60:B63)</f>
        <v>13</v>
      </c>
      <c r="C68" s="330">
        <f>SUM(C60:C63)</f>
        <v>2</v>
      </c>
      <c r="D68" s="330">
        <f>SUM(D60:D63)</f>
        <v>3</v>
      </c>
      <c r="E68" s="330">
        <f>SUM(E60:E63)</f>
        <v>0</v>
      </c>
      <c r="F68" s="330">
        <f>SUM(F60:F63)</f>
        <v>0</v>
      </c>
      <c r="H68" s="330">
        <f>SUM(H60:H63)</f>
        <v>18</v>
      </c>
    </row>
    <row r="69" spans="1:8" ht="12.75">
      <c r="A69" s="104" t="s">
        <v>286</v>
      </c>
      <c r="B69" s="330">
        <f>SUM(B64:B65)</f>
        <v>4</v>
      </c>
      <c r="C69" s="330">
        <f>SUM(C64:C65)</f>
        <v>2</v>
      </c>
      <c r="D69" s="330">
        <f>SUM(D64:D65)</f>
        <v>4</v>
      </c>
      <c r="E69" s="330">
        <f>SUM(E64:E65)</f>
        <v>1</v>
      </c>
      <c r="F69" s="330">
        <f>SUM(F64:F65)</f>
        <v>1</v>
      </c>
      <c r="H69" s="330">
        <f>SUM(H64:H65)</f>
        <v>12</v>
      </c>
    </row>
    <row r="70" spans="2:8" ht="12.75">
      <c r="B70" s="330">
        <f>SUM(B67:B69)</f>
        <v>67</v>
      </c>
      <c r="C70" s="330">
        <f>SUM(C67:C69)</f>
        <v>44</v>
      </c>
      <c r="D70" s="330">
        <f>SUM(D67:D69)</f>
        <v>35</v>
      </c>
      <c r="E70" s="330">
        <f>SUM(E67:E69)</f>
        <v>8</v>
      </c>
      <c r="F70" s="330">
        <f>SUM(F67:F69)</f>
        <v>7</v>
      </c>
      <c r="H70" s="330">
        <f>SUM(H67:H69)</f>
        <v>161</v>
      </c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4"/>
  <sheetViews>
    <sheetView workbookViewId="0" topLeftCell="A51">
      <selection activeCell="A67" sqref="A67"/>
    </sheetView>
  </sheetViews>
  <sheetFormatPr defaultColWidth="9.140625" defaultRowHeight="12.75"/>
  <cols>
    <col min="1" max="1" width="2.7109375" style="49" customWidth="1"/>
    <col min="2" max="2" width="36.28125" style="49" customWidth="1"/>
    <col min="3" max="7" width="7.7109375" style="49" customWidth="1"/>
    <col min="8" max="8" width="9.28125" style="49" customWidth="1"/>
    <col min="9" max="9" width="3.421875" style="49" customWidth="1"/>
    <col min="10" max="15" width="6.421875" style="49" customWidth="1"/>
    <col min="16" max="16" width="9.140625" style="91" customWidth="1"/>
    <col min="17" max="16384" width="9.140625" style="49" customWidth="1"/>
  </cols>
  <sheetData>
    <row r="1" spans="1:16" ht="12.75">
      <c r="A1" s="46" t="s">
        <v>451</v>
      </c>
      <c r="B1" s="13"/>
      <c r="C1" s="13"/>
      <c r="D1" s="13"/>
      <c r="E1" s="13"/>
      <c r="F1" s="13"/>
      <c r="G1" s="13"/>
      <c r="H1" s="21"/>
      <c r="I1" s="47"/>
      <c r="J1" s="13"/>
      <c r="K1" s="13"/>
      <c r="L1" s="13"/>
      <c r="M1" s="13"/>
      <c r="N1" s="13"/>
      <c r="O1" s="13"/>
      <c r="P1" s="48"/>
    </row>
    <row r="2" spans="1:19" ht="12.75">
      <c r="A2" s="50" t="s">
        <v>452</v>
      </c>
      <c r="B2" s="11"/>
      <c r="C2" s="11"/>
      <c r="D2" s="11"/>
      <c r="E2" s="11"/>
      <c r="F2" s="11"/>
      <c r="G2" s="11"/>
      <c r="H2" s="24"/>
      <c r="I2" s="47"/>
      <c r="J2" s="51"/>
      <c r="K2" s="11"/>
      <c r="L2" s="11"/>
      <c r="M2" s="11"/>
      <c r="N2" s="11"/>
      <c r="O2" s="11"/>
      <c r="P2" s="52"/>
      <c r="Q2" s="92"/>
      <c r="R2" s="92"/>
      <c r="S2" s="92"/>
    </row>
    <row r="3" spans="1:19" ht="12.75">
      <c r="A3" s="50" t="s">
        <v>453</v>
      </c>
      <c r="B3" s="11"/>
      <c r="C3" s="11"/>
      <c r="D3" s="11"/>
      <c r="E3" s="11"/>
      <c r="F3" s="11"/>
      <c r="G3" s="11"/>
      <c r="H3" s="24"/>
      <c r="I3" s="47"/>
      <c r="J3" s="11"/>
      <c r="K3" s="11"/>
      <c r="L3" s="11"/>
      <c r="M3" s="11"/>
      <c r="N3" s="11"/>
      <c r="O3" s="11"/>
      <c r="P3" s="53"/>
      <c r="Q3" s="92"/>
      <c r="R3" s="92"/>
      <c r="S3" s="92"/>
    </row>
    <row r="4" spans="1:19" ht="12.75">
      <c r="A4" s="54" t="s">
        <v>58</v>
      </c>
      <c r="B4" s="7"/>
      <c r="C4" s="7"/>
      <c r="D4" s="7"/>
      <c r="E4" s="7"/>
      <c r="F4" s="7"/>
      <c r="G4" s="7"/>
      <c r="H4" s="25"/>
      <c r="I4" s="47"/>
      <c r="J4" s="11"/>
      <c r="K4" s="11"/>
      <c r="L4" s="11"/>
      <c r="M4" s="11"/>
      <c r="N4" s="11"/>
      <c r="O4" s="11"/>
      <c r="P4" s="11"/>
      <c r="Q4" s="92"/>
      <c r="R4" s="92"/>
      <c r="S4" s="92"/>
    </row>
    <row r="5" spans="1:19" ht="4.5" customHeight="1">
      <c r="A5" s="55"/>
      <c r="B5" s="24"/>
      <c r="C5" s="12"/>
      <c r="D5" s="13"/>
      <c r="E5" s="13"/>
      <c r="F5" s="13"/>
      <c r="G5" s="13"/>
      <c r="H5" s="21"/>
      <c r="I5" s="47"/>
      <c r="J5" s="11"/>
      <c r="K5" s="11"/>
      <c r="L5" s="11"/>
      <c r="M5" s="11"/>
      <c r="N5" s="11"/>
      <c r="O5" s="11"/>
      <c r="P5" s="93"/>
      <c r="Q5" s="92"/>
      <c r="R5" s="92"/>
      <c r="S5" s="92"/>
    </row>
    <row r="6" spans="1:19" ht="14.25" customHeight="1">
      <c r="A6" s="1" t="s">
        <v>0</v>
      </c>
      <c r="B6" s="2"/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5" t="s">
        <v>6</v>
      </c>
      <c r="I6" s="47"/>
      <c r="J6" s="11"/>
      <c r="K6" s="11"/>
      <c r="L6" s="11"/>
      <c r="M6" s="11"/>
      <c r="N6" s="11"/>
      <c r="O6" s="11"/>
      <c r="P6" s="94"/>
      <c r="Q6" s="92"/>
      <c r="R6" s="92"/>
      <c r="S6" s="92"/>
    </row>
    <row r="7" spans="1:19" ht="12.75">
      <c r="A7" s="6"/>
      <c r="B7" s="7" t="s">
        <v>59</v>
      </c>
      <c r="C7" s="8">
        <v>114</v>
      </c>
      <c r="D7" s="9">
        <v>77</v>
      </c>
      <c r="E7" s="9">
        <v>54</v>
      </c>
      <c r="F7" s="9">
        <v>13</v>
      </c>
      <c r="G7" s="9">
        <v>11</v>
      </c>
      <c r="H7" s="56">
        <v>269</v>
      </c>
      <c r="I7" s="47"/>
      <c r="J7" s="11"/>
      <c r="K7" s="11"/>
      <c r="L7" s="11"/>
      <c r="M7" s="11"/>
      <c r="N7" s="11"/>
      <c r="O7" s="11"/>
      <c r="P7" s="11"/>
      <c r="Q7" s="11"/>
      <c r="R7" s="92"/>
      <c r="S7" s="92"/>
    </row>
    <row r="8" spans="1:19" ht="12.75">
      <c r="A8" s="10" t="s">
        <v>11</v>
      </c>
      <c r="B8" s="11" t="s">
        <v>12</v>
      </c>
      <c r="C8" s="12"/>
      <c r="D8" s="13"/>
      <c r="E8" s="13"/>
      <c r="F8" s="13"/>
      <c r="G8" s="13"/>
      <c r="H8" s="21"/>
      <c r="I8" s="47"/>
      <c r="J8" s="11"/>
      <c r="K8" s="11"/>
      <c r="L8" s="11"/>
      <c r="M8" s="11"/>
      <c r="N8" s="11"/>
      <c r="O8" s="11"/>
      <c r="P8" s="11"/>
      <c r="Q8" s="11"/>
      <c r="R8" s="92"/>
      <c r="S8" s="92"/>
    </row>
    <row r="9" spans="1:19" ht="12.75">
      <c r="A9" s="10"/>
      <c r="B9" s="11" t="s">
        <v>13</v>
      </c>
      <c r="C9" s="14">
        <v>0.7105263157894737</v>
      </c>
      <c r="D9" s="15">
        <v>0.8441558441558441</v>
      </c>
      <c r="E9" s="15">
        <v>0.6415094339622641</v>
      </c>
      <c r="F9" s="15">
        <v>0.7692307692307693</v>
      </c>
      <c r="G9" s="15">
        <v>0.6363636363636364</v>
      </c>
      <c r="H9" s="57">
        <v>0.7350746268656716</v>
      </c>
      <c r="I9" s="47"/>
      <c r="J9" s="11"/>
      <c r="K9" s="11"/>
      <c r="L9" s="11"/>
      <c r="M9" s="11"/>
      <c r="N9" s="11"/>
      <c r="O9" s="11"/>
      <c r="P9" s="11"/>
      <c r="Q9" s="11"/>
      <c r="R9" s="92"/>
      <c r="S9" s="92"/>
    </row>
    <row r="10" spans="1:19" ht="12.75">
      <c r="A10" s="10"/>
      <c r="B10" s="11" t="s">
        <v>14</v>
      </c>
      <c r="C10" s="14">
        <v>0.15789473684210525</v>
      </c>
      <c r="D10" s="15">
        <v>0.09090909090909091</v>
      </c>
      <c r="E10" s="15">
        <v>0.20754716981132076</v>
      </c>
      <c r="F10" s="15">
        <v>0.15384615384615385</v>
      </c>
      <c r="G10" s="15">
        <v>0.36363636363636365</v>
      </c>
      <c r="H10" s="57">
        <v>0.15671641791044777</v>
      </c>
      <c r="I10" s="47"/>
      <c r="J10" s="11"/>
      <c r="K10" s="11"/>
      <c r="L10" s="11"/>
      <c r="M10" s="11"/>
      <c r="N10" s="11"/>
      <c r="O10" s="11"/>
      <c r="P10" s="11"/>
      <c r="Q10" s="11"/>
      <c r="R10" s="92"/>
      <c r="S10" s="92"/>
    </row>
    <row r="11" spans="1:19" ht="12.75">
      <c r="A11" s="10"/>
      <c r="B11" s="11" t="s">
        <v>15</v>
      </c>
      <c r="C11" s="14">
        <v>0.07017543859649122</v>
      </c>
      <c r="D11" s="15">
        <v>0.03896103896103896</v>
      </c>
      <c r="E11" s="15">
        <v>0.05660377358490566</v>
      </c>
      <c r="F11" s="15">
        <v>0</v>
      </c>
      <c r="G11" s="15">
        <v>0</v>
      </c>
      <c r="H11" s="57">
        <v>0.05223880597014925</v>
      </c>
      <c r="I11" s="47"/>
      <c r="J11" s="11"/>
      <c r="K11" s="11"/>
      <c r="L11" s="11"/>
      <c r="M11" s="11"/>
      <c r="N11" s="11"/>
      <c r="O11" s="11"/>
      <c r="P11" s="11"/>
      <c r="Q11" s="11"/>
      <c r="R11" s="92"/>
      <c r="S11" s="92"/>
    </row>
    <row r="12" spans="1:19" ht="12.75">
      <c r="A12" s="10"/>
      <c r="B12" s="11" t="s">
        <v>16</v>
      </c>
      <c r="C12" s="14">
        <v>0.06140350877192982</v>
      </c>
      <c r="D12" s="15">
        <v>0.025974025974025976</v>
      </c>
      <c r="E12" s="15">
        <v>0.09433962264150944</v>
      </c>
      <c r="F12" s="15">
        <v>0.07692307692307693</v>
      </c>
      <c r="G12" s="15">
        <v>0</v>
      </c>
      <c r="H12" s="57">
        <v>0.055970149253731345</v>
      </c>
      <c r="I12" s="47"/>
      <c r="J12" s="11"/>
      <c r="K12" s="11"/>
      <c r="L12" s="11"/>
      <c r="M12" s="11"/>
      <c r="N12" s="11"/>
      <c r="O12" s="11"/>
      <c r="P12" s="11"/>
      <c r="Q12" s="11"/>
      <c r="R12" s="92"/>
      <c r="S12" s="92"/>
    </row>
    <row r="13" spans="1:19" ht="12.75">
      <c r="A13" s="6"/>
      <c r="B13" s="16" t="s">
        <v>17</v>
      </c>
      <c r="C13" s="26">
        <v>114</v>
      </c>
      <c r="D13" s="16">
        <v>77</v>
      </c>
      <c r="E13" s="16">
        <v>53</v>
      </c>
      <c r="F13" s="16">
        <v>13</v>
      </c>
      <c r="G13" s="16">
        <v>11</v>
      </c>
      <c r="H13" s="58">
        <v>268</v>
      </c>
      <c r="I13" s="47"/>
      <c r="J13" s="11"/>
      <c r="K13" s="11"/>
      <c r="L13" s="11"/>
      <c r="M13" s="11"/>
      <c r="N13" s="11"/>
      <c r="O13" s="11"/>
      <c r="P13" s="11"/>
      <c r="Q13" s="11"/>
      <c r="R13" s="92"/>
      <c r="S13" s="92"/>
    </row>
    <row r="14" spans="1:19" ht="1.5" customHeight="1">
      <c r="A14" s="19"/>
      <c r="B14" s="20"/>
      <c r="C14" s="11"/>
      <c r="D14" s="11"/>
      <c r="E14" s="11"/>
      <c r="F14" s="11"/>
      <c r="G14" s="11"/>
      <c r="H14" s="24"/>
      <c r="I14" s="47"/>
      <c r="J14" s="11"/>
      <c r="K14" s="11"/>
      <c r="L14" s="11"/>
      <c r="M14" s="11"/>
      <c r="N14" s="11"/>
      <c r="O14" s="11"/>
      <c r="P14" s="11"/>
      <c r="Q14" s="11"/>
      <c r="R14" s="92"/>
      <c r="S14" s="92"/>
    </row>
    <row r="15" spans="1:19" ht="15.75" customHeight="1">
      <c r="A15" s="12"/>
      <c r="B15" s="21"/>
      <c r="C15" s="22"/>
      <c r="D15" s="23"/>
      <c r="E15" s="23"/>
      <c r="F15" s="23"/>
      <c r="G15" s="23"/>
      <c r="H15" s="29"/>
      <c r="I15" s="47"/>
      <c r="J15" s="11"/>
      <c r="K15" s="11"/>
      <c r="L15" s="11"/>
      <c r="M15" s="11"/>
      <c r="N15" s="11"/>
      <c r="O15" s="11"/>
      <c r="P15" s="11"/>
      <c r="Q15" s="11"/>
      <c r="R15" s="92"/>
      <c r="S15" s="92"/>
    </row>
    <row r="16" spans="1:19" ht="12.75">
      <c r="A16" s="10"/>
      <c r="B16" s="24"/>
      <c r="C16" s="10"/>
      <c r="D16" s="11"/>
      <c r="E16" s="11"/>
      <c r="F16" s="11"/>
      <c r="G16" s="11"/>
      <c r="H16" s="24"/>
      <c r="I16" s="47"/>
      <c r="J16" s="11"/>
      <c r="K16" s="11"/>
      <c r="L16" s="11"/>
      <c r="M16" s="11"/>
      <c r="N16" s="11"/>
      <c r="O16" s="11"/>
      <c r="P16" s="11"/>
      <c r="Q16" s="11"/>
      <c r="R16" s="92"/>
      <c r="S16" s="92"/>
    </row>
    <row r="17" spans="1:19" ht="1.5" customHeight="1" hidden="1">
      <c r="A17" s="10"/>
      <c r="B17" s="24" t="s">
        <v>9</v>
      </c>
      <c r="C17" s="10"/>
      <c r="D17" s="11"/>
      <c r="E17" s="11"/>
      <c r="F17" s="11"/>
      <c r="G17" s="11"/>
      <c r="H17" s="24"/>
      <c r="I17" s="47"/>
      <c r="J17" s="11"/>
      <c r="K17" s="11"/>
      <c r="L17" s="11"/>
      <c r="M17" s="11"/>
      <c r="N17" s="11"/>
      <c r="O17" s="11"/>
      <c r="P17" s="11"/>
      <c r="Q17" s="11"/>
      <c r="R17" s="92"/>
      <c r="S17" s="92"/>
    </row>
    <row r="18" spans="1:19" ht="0.75" customHeight="1">
      <c r="A18" s="10"/>
      <c r="B18" s="24" t="s">
        <v>9</v>
      </c>
      <c r="C18" s="10"/>
      <c r="D18" s="11"/>
      <c r="E18" s="11"/>
      <c r="F18" s="11"/>
      <c r="G18" s="11"/>
      <c r="H18" s="24"/>
      <c r="I18" s="47"/>
      <c r="J18" s="11"/>
      <c r="K18" s="11"/>
      <c r="L18" s="11"/>
      <c r="M18" s="11"/>
      <c r="N18" s="11"/>
      <c r="O18" s="11"/>
      <c r="P18" s="11"/>
      <c r="Q18" s="11"/>
      <c r="R18" s="92"/>
      <c r="S18" s="92"/>
    </row>
    <row r="19" spans="1:19" ht="16.5" customHeight="1">
      <c r="A19" s="6"/>
      <c r="B19" s="25" t="s">
        <v>9</v>
      </c>
      <c r="C19" s="26">
        <v>99</v>
      </c>
      <c r="D19" s="16">
        <v>72</v>
      </c>
      <c r="E19" s="16">
        <v>45</v>
      </c>
      <c r="F19" s="16">
        <v>12</v>
      </c>
      <c r="G19" s="16">
        <v>11</v>
      </c>
      <c r="H19" s="58">
        <v>239</v>
      </c>
      <c r="I19" s="47"/>
      <c r="J19" s="11"/>
      <c r="K19" s="11"/>
      <c r="L19" s="11"/>
      <c r="M19" s="11"/>
      <c r="N19" s="11"/>
      <c r="O19" s="11"/>
      <c r="P19" s="11"/>
      <c r="Q19" s="11"/>
      <c r="R19" s="92"/>
      <c r="S19" s="92"/>
    </row>
    <row r="20" spans="1:19" ht="12.75">
      <c r="A20" s="12" t="str">
        <f>"2."</f>
        <v>2.</v>
      </c>
      <c r="B20" s="21" t="s">
        <v>19</v>
      </c>
      <c r="C20" s="12"/>
      <c r="D20" s="13"/>
      <c r="E20" s="13"/>
      <c r="F20" s="13"/>
      <c r="G20" s="13"/>
      <c r="H20" s="21"/>
      <c r="I20" s="47"/>
      <c r="J20" s="11"/>
      <c r="K20" s="11"/>
      <c r="L20" s="11"/>
      <c r="M20" s="11"/>
      <c r="N20" s="11"/>
      <c r="O20" s="11"/>
      <c r="P20" s="11"/>
      <c r="Q20" s="11"/>
      <c r="R20" s="92"/>
      <c r="S20" s="92"/>
    </row>
    <row r="21" spans="1:19" ht="12.75">
      <c r="A21" s="10"/>
      <c r="B21" s="24" t="s">
        <v>20</v>
      </c>
      <c r="C21" s="14">
        <v>0.7311827956989247</v>
      </c>
      <c r="D21" s="15">
        <v>0.6666666666666666</v>
      </c>
      <c r="E21" s="15">
        <v>0.75</v>
      </c>
      <c r="F21" s="15">
        <v>0.3</v>
      </c>
      <c r="G21" s="15">
        <v>0.6363636363636364</v>
      </c>
      <c r="H21" s="57">
        <v>0.6905829596412556</v>
      </c>
      <c r="I21" s="47"/>
      <c r="J21" s="11"/>
      <c r="K21" s="11"/>
      <c r="L21" s="11"/>
      <c r="M21" s="11"/>
      <c r="N21" s="11"/>
      <c r="O21" s="11"/>
      <c r="P21" s="11"/>
      <c r="Q21" s="11"/>
      <c r="R21" s="92"/>
      <c r="S21" s="92"/>
    </row>
    <row r="22" spans="1:19" ht="12.75">
      <c r="A22" s="10"/>
      <c r="B22" s="24" t="s">
        <v>21</v>
      </c>
      <c r="C22" s="14">
        <v>0.22580645161290322</v>
      </c>
      <c r="D22" s="15">
        <v>0.2608695652173913</v>
      </c>
      <c r="E22" s="15">
        <v>0.175</v>
      </c>
      <c r="F22" s="15">
        <v>0.3</v>
      </c>
      <c r="G22" s="15">
        <v>0.09090909090909091</v>
      </c>
      <c r="H22" s="57">
        <v>0.2242152466367713</v>
      </c>
      <c r="I22" s="47"/>
      <c r="J22" s="11"/>
      <c r="K22" s="11"/>
      <c r="L22" s="11"/>
      <c r="M22" s="11"/>
      <c r="N22" s="11"/>
      <c r="O22" s="11"/>
      <c r="P22" s="11"/>
      <c r="Q22" s="11"/>
      <c r="R22" s="92"/>
      <c r="S22" s="92"/>
    </row>
    <row r="23" spans="1:19" ht="12.75">
      <c r="A23" s="10"/>
      <c r="B23" s="24" t="s">
        <v>22</v>
      </c>
      <c r="C23" s="14">
        <v>0.043010752688172046</v>
      </c>
      <c r="D23" s="15">
        <v>0.07246376811594203</v>
      </c>
      <c r="E23" s="15">
        <v>0.075</v>
      </c>
      <c r="F23" s="15">
        <v>0.4</v>
      </c>
      <c r="G23" s="15">
        <v>0.2727272727272727</v>
      </c>
      <c r="H23" s="57">
        <v>0.08520179372197309</v>
      </c>
      <c r="I23" s="47"/>
      <c r="J23" s="11"/>
      <c r="K23" s="11"/>
      <c r="L23" s="11"/>
      <c r="M23" s="11"/>
      <c r="N23" s="11"/>
      <c r="O23" s="11"/>
      <c r="P23" s="11"/>
      <c r="Q23" s="11"/>
      <c r="R23" s="92"/>
      <c r="S23" s="92"/>
    </row>
    <row r="24" spans="1:19" ht="12.75">
      <c r="A24" s="6"/>
      <c r="B24" s="58" t="s">
        <v>17</v>
      </c>
      <c r="C24" s="27">
        <v>93</v>
      </c>
      <c r="D24" s="28">
        <v>69</v>
      </c>
      <c r="E24" s="28">
        <v>40</v>
      </c>
      <c r="F24" s="28">
        <v>10</v>
      </c>
      <c r="G24" s="28">
        <v>11</v>
      </c>
      <c r="H24" s="41">
        <v>223</v>
      </c>
      <c r="I24" s="47"/>
      <c r="J24" s="11"/>
      <c r="K24" s="11"/>
      <c r="L24" s="11"/>
      <c r="M24" s="11"/>
      <c r="N24" s="11"/>
      <c r="O24" s="11"/>
      <c r="P24" s="11"/>
      <c r="Q24" s="11"/>
      <c r="R24" s="92"/>
      <c r="S24" s="92"/>
    </row>
    <row r="25" spans="1:19" ht="12.75">
      <c r="A25" s="10" t="str">
        <f>"3."</f>
        <v>3.</v>
      </c>
      <c r="B25" s="11" t="s">
        <v>60</v>
      </c>
      <c r="C25" s="22"/>
      <c r="D25" s="23"/>
      <c r="E25" s="23"/>
      <c r="F25" s="23"/>
      <c r="G25" s="23"/>
      <c r="H25" s="29"/>
      <c r="I25" s="47"/>
      <c r="J25" s="11"/>
      <c r="K25" s="11"/>
      <c r="L25" s="11"/>
      <c r="M25" s="11"/>
      <c r="N25" s="11"/>
      <c r="O25" s="11"/>
      <c r="P25" s="11"/>
      <c r="Q25" s="11"/>
      <c r="R25" s="92"/>
      <c r="S25" s="92"/>
    </row>
    <row r="26" spans="1:19" ht="12.75">
      <c r="A26" s="10"/>
      <c r="B26" s="11" t="s">
        <v>61</v>
      </c>
      <c r="C26" s="14">
        <v>0.09183673469387756</v>
      </c>
      <c r="D26" s="15">
        <v>0.05555555555555555</v>
      </c>
      <c r="E26" s="15">
        <v>0.06666666666666667</v>
      </c>
      <c r="F26" s="15">
        <v>0.08333333333333333</v>
      </c>
      <c r="G26" s="15">
        <v>0</v>
      </c>
      <c r="H26" s="57">
        <v>0.07142857142857142</v>
      </c>
      <c r="I26" s="47"/>
      <c r="J26" s="11"/>
      <c r="K26" s="11"/>
      <c r="L26" s="11"/>
      <c r="M26" s="11"/>
      <c r="N26" s="11"/>
      <c r="O26" s="11"/>
      <c r="P26" s="11"/>
      <c r="Q26" s="11"/>
      <c r="R26" s="92"/>
      <c r="S26" s="92"/>
    </row>
    <row r="27" spans="1:19" ht="12.75">
      <c r="A27" s="10"/>
      <c r="B27" s="11" t="s">
        <v>62</v>
      </c>
      <c r="C27" s="14">
        <v>0.35714285714285715</v>
      </c>
      <c r="D27" s="15">
        <v>0.6111111111111112</v>
      </c>
      <c r="E27" s="15">
        <v>0.13333333333333333</v>
      </c>
      <c r="F27" s="15">
        <v>0.5</v>
      </c>
      <c r="G27" s="15">
        <v>0</v>
      </c>
      <c r="H27" s="57">
        <v>0.38235294117647056</v>
      </c>
      <c r="I27" s="47"/>
      <c r="J27" s="11"/>
      <c r="K27" s="11"/>
      <c r="L27" s="11"/>
      <c r="M27" s="11"/>
      <c r="N27" s="11"/>
      <c r="O27" s="11"/>
      <c r="P27" s="11"/>
      <c r="Q27" s="11"/>
      <c r="R27" s="92"/>
      <c r="S27" s="92"/>
    </row>
    <row r="28" spans="1:19" ht="12.75">
      <c r="A28" s="10"/>
      <c r="B28" s="11" t="s">
        <v>63</v>
      </c>
      <c r="C28" s="14">
        <v>0.05102040816326531</v>
      </c>
      <c r="D28" s="15">
        <v>0.1527777777777778</v>
      </c>
      <c r="E28" s="15">
        <v>0.022222222222222223</v>
      </c>
      <c r="F28" s="15">
        <v>0.16666666666666666</v>
      </c>
      <c r="G28" s="15">
        <v>0</v>
      </c>
      <c r="H28" s="57">
        <v>0.07983193277310924</v>
      </c>
      <c r="I28" s="47"/>
      <c r="J28" s="11"/>
      <c r="K28" s="11"/>
      <c r="L28" s="11"/>
      <c r="M28" s="11"/>
      <c r="N28" s="11"/>
      <c r="O28" s="11"/>
      <c r="P28" s="11"/>
      <c r="Q28" s="11"/>
      <c r="R28" s="92"/>
      <c r="S28" s="92"/>
    </row>
    <row r="29" spans="1:19" ht="12.75">
      <c r="A29" s="10"/>
      <c r="B29" s="11" t="s">
        <v>64</v>
      </c>
      <c r="C29" s="14">
        <v>0.061224489795918366</v>
      </c>
      <c r="D29" s="15">
        <v>0</v>
      </c>
      <c r="E29" s="15">
        <v>0.08888888888888889</v>
      </c>
      <c r="F29" s="15">
        <v>0.16666666666666666</v>
      </c>
      <c r="G29" s="15">
        <v>0</v>
      </c>
      <c r="H29" s="57">
        <v>0.05042016806722689</v>
      </c>
      <c r="I29" s="47"/>
      <c r="J29" s="11"/>
      <c r="K29" s="11"/>
      <c r="L29" s="11"/>
      <c r="M29" s="11"/>
      <c r="N29" s="11"/>
      <c r="O29" s="11"/>
      <c r="P29" s="11"/>
      <c r="Q29" s="11"/>
      <c r="R29" s="92"/>
      <c r="S29" s="92"/>
    </row>
    <row r="30" spans="1:19" ht="12.75">
      <c r="A30" s="10"/>
      <c r="B30" s="11" t="s">
        <v>65</v>
      </c>
      <c r="C30" s="14">
        <v>0.12244897959183673</v>
      </c>
      <c r="D30" s="15">
        <v>0</v>
      </c>
      <c r="E30" s="15">
        <v>0.5111111111111111</v>
      </c>
      <c r="F30" s="15">
        <v>0</v>
      </c>
      <c r="G30" s="15">
        <v>0</v>
      </c>
      <c r="H30" s="57">
        <v>0.14705882352941177</v>
      </c>
      <c r="I30" s="47"/>
      <c r="J30" s="11"/>
      <c r="K30" s="11"/>
      <c r="L30" s="11"/>
      <c r="M30" s="11"/>
      <c r="N30" s="11"/>
      <c r="O30" s="11"/>
      <c r="P30" s="11"/>
      <c r="Q30" s="11"/>
      <c r="R30" s="92"/>
      <c r="S30" s="92"/>
    </row>
    <row r="31" spans="1:19" ht="12.75">
      <c r="A31" s="10"/>
      <c r="B31" s="11" t="s">
        <v>66</v>
      </c>
      <c r="C31" s="14">
        <v>0.07142857142857142</v>
      </c>
      <c r="D31" s="15">
        <v>0.05555555555555555</v>
      </c>
      <c r="E31" s="15">
        <v>0.044444444444444446</v>
      </c>
      <c r="F31" s="15">
        <v>0</v>
      </c>
      <c r="G31" s="15">
        <v>0.9090909090909091</v>
      </c>
      <c r="H31" s="57">
        <v>0.09663865546218488</v>
      </c>
      <c r="I31" s="47"/>
      <c r="J31" s="11"/>
      <c r="K31" s="11"/>
      <c r="L31" s="11"/>
      <c r="M31" s="11"/>
      <c r="N31" s="11"/>
      <c r="O31" s="11"/>
      <c r="P31" s="11"/>
      <c r="Q31" s="11"/>
      <c r="R31" s="92"/>
      <c r="S31" s="92"/>
    </row>
    <row r="32" spans="1:19" ht="12.75">
      <c r="A32" s="10"/>
      <c r="B32" s="11" t="s">
        <v>67</v>
      </c>
      <c r="C32" s="14">
        <v>0.12244897959183673</v>
      </c>
      <c r="D32" s="15">
        <v>0.08333333333333333</v>
      </c>
      <c r="E32" s="15">
        <v>0.044444444444444446</v>
      </c>
      <c r="F32" s="15">
        <v>0.08333333333333333</v>
      </c>
      <c r="G32" s="15">
        <v>0.09090909090909091</v>
      </c>
      <c r="H32" s="57">
        <v>0.09243697478991597</v>
      </c>
      <c r="I32" s="47"/>
      <c r="J32" s="11"/>
      <c r="K32" s="11"/>
      <c r="L32" s="11"/>
      <c r="M32" s="11"/>
      <c r="N32" s="11"/>
      <c r="O32" s="11"/>
      <c r="P32" s="11"/>
      <c r="Q32" s="11"/>
      <c r="R32" s="92"/>
      <c r="S32" s="92"/>
    </row>
    <row r="33" spans="1:19" ht="12.75">
      <c r="A33" s="10"/>
      <c r="B33" s="11" t="s">
        <v>68</v>
      </c>
      <c r="C33" s="14">
        <v>0.02040816326530612</v>
      </c>
      <c r="D33" s="15">
        <v>0</v>
      </c>
      <c r="E33" s="15">
        <v>0</v>
      </c>
      <c r="F33" s="15">
        <v>0</v>
      </c>
      <c r="G33" s="15">
        <v>0</v>
      </c>
      <c r="H33" s="57">
        <v>0.008403361344537815</v>
      </c>
      <c r="I33" s="47"/>
      <c r="J33" s="11"/>
      <c r="K33" s="11"/>
      <c r="L33" s="11"/>
      <c r="M33" s="11"/>
      <c r="N33" s="11"/>
      <c r="O33" s="11"/>
      <c r="P33" s="11"/>
      <c r="Q33" s="11"/>
      <c r="R33" s="92"/>
      <c r="S33" s="92"/>
    </row>
    <row r="34" spans="1:19" ht="12.75">
      <c r="A34" s="10"/>
      <c r="B34" s="11" t="s">
        <v>69</v>
      </c>
      <c r="C34" s="14">
        <v>0.05102040816326531</v>
      </c>
      <c r="D34" s="15">
        <v>0.027777777777777776</v>
      </c>
      <c r="E34" s="15">
        <v>0.06666666666666667</v>
      </c>
      <c r="F34" s="15">
        <v>0</v>
      </c>
      <c r="G34" s="15">
        <v>0</v>
      </c>
      <c r="H34" s="57">
        <v>0.04201680672268908</v>
      </c>
      <c r="I34" s="47"/>
      <c r="J34" s="11"/>
      <c r="K34" s="11"/>
      <c r="L34" s="11"/>
      <c r="M34" s="11"/>
      <c r="N34" s="11"/>
      <c r="O34" s="11"/>
      <c r="P34" s="11"/>
      <c r="Q34" s="11"/>
      <c r="R34" s="92"/>
      <c r="S34" s="92"/>
    </row>
    <row r="35" spans="1:19" ht="12.75">
      <c r="A35" s="10"/>
      <c r="B35" s="11" t="s">
        <v>22</v>
      </c>
      <c r="C35" s="14">
        <v>0.05102040816326531</v>
      </c>
      <c r="D35" s="15">
        <v>0.013888888888888888</v>
      </c>
      <c r="E35" s="15">
        <v>0.022222222222222223</v>
      </c>
      <c r="F35" s="15">
        <v>0</v>
      </c>
      <c r="G35" s="15">
        <v>0</v>
      </c>
      <c r="H35" s="57">
        <v>0.029411764705882353</v>
      </c>
      <c r="I35" s="47"/>
      <c r="J35" s="11"/>
      <c r="K35" s="11"/>
      <c r="L35" s="11"/>
      <c r="M35" s="11"/>
      <c r="N35" s="11"/>
      <c r="O35" s="11"/>
      <c r="P35" s="11"/>
      <c r="Q35" s="11"/>
      <c r="R35" s="92"/>
      <c r="S35" s="92"/>
    </row>
    <row r="36" spans="1:19" ht="12.75">
      <c r="A36" s="6"/>
      <c r="B36" s="16" t="s">
        <v>17</v>
      </c>
      <c r="C36" s="17">
        <v>98</v>
      </c>
      <c r="D36" s="18">
        <v>72</v>
      </c>
      <c r="E36" s="18">
        <v>45</v>
      </c>
      <c r="F36" s="18">
        <v>12</v>
      </c>
      <c r="G36" s="18">
        <v>11</v>
      </c>
      <c r="H36" s="58">
        <v>238</v>
      </c>
      <c r="I36" s="47"/>
      <c r="J36" s="11"/>
      <c r="K36" s="11"/>
      <c r="L36" s="11"/>
      <c r="M36" s="11"/>
      <c r="N36" s="11"/>
      <c r="O36" s="11"/>
      <c r="P36" s="11"/>
      <c r="Q36" s="11"/>
      <c r="R36" s="92"/>
      <c r="S36" s="92"/>
    </row>
    <row r="37" spans="1:19" ht="12.75">
      <c r="A37" s="12" t="s">
        <v>30</v>
      </c>
      <c r="B37" s="13" t="s">
        <v>31</v>
      </c>
      <c r="C37" s="22"/>
      <c r="D37" s="23"/>
      <c r="E37" s="23"/>
      <c r="F37" s="23"/>
      <c r="G37" s="23"/>
      <c r="H37" s="29"/>
      <c r="I37" s="47"/>
      <c r="J37" s="11"/>
      <c r="K37" s="11"/>
      <c r="L37" s="11"/>
      <c r="M37" s="11"/>
      <c r="N37" s="11"/>
      <c r="O37" s="11"/>
      <c r="P37" s="11"/>
      <c r="Q37" s="11"/>
      <c r="R37" s="92"/>
      <c r="S37" s="92"/>
    </row>
    <row r="38" spans="1:19" ht="12.75">
      <c r="A38" s="10"/>
      <c r="B38" s="11" t="s">
        <v>32</v>
      </c>
      <c r="C38" s="14">
        <v>0.30303030303030304</v>
      </c>
      <c r="D38" s="15">
        <v>0.3472222222222222</v>
      </c>
      <c r="E38" s="15">
        <v>0.4666666666666667</v>
      </c>
      <c r="F38" s="15">
        <v>0.25</v>
      </c>
      <c r="G38" s="15">
        <v>0.45454545454545453</v>
      </c>
      <c r="H38" s="57">
        <v>0.3514644351464435</v>
      </c>
      <c r="I38" s="47"/>
      <c r="J38" s="11"/>
      <c r="K38" s="11"/>
      <c r="L38" s="11"/>
      <c r="M38" s="11"/>
      <c r="N38" s="11"/>
      <c r="O38" s="11"/>
      <c r="P38" s="11"/>
      <c r="Q38" s="11"/>
      <c r="R38" s="92"/>
      <c r="S38" s="92"/>
    </row>
    <row r="39" spans="1:19" ht="12.75">
      <c r="A39" s="10"/>
      <c r="B39" s="11" t="s">
        <v>33</v>
      </c>
      <c r="C39" s="14">
        <v>0.30303030303030304</v>
      </c>
      <c r="D39" s="15">
        <v>0.3611111111111111</v>
      </c>
      <c r="E39" s="15">
        <v>0.2222222222222222</v>
      </c>
      <c r="F39" s="15">
        <v>0.5833333333333334</v>
      </c>
      <c r="G39" s="15">
        <v>0.2727272727272727</v>
      </c>
      <c r="H39" s="57">
        <v>0.3179916317991632</v>
      </c>
      <c r="I39" s="47"/>
      <c r="J39" s="11"/>
      <c r="K39" s="11"/>
      <c r="L39" s="11"/>
      <c r="M39" s="11"/>
      <c r="N39" s="11"/>
      <c r="O39" s="11"/>
      <c r="P39" s="11"/>
      <c r="Q39" s="11"/>
      <c r="R39" s="92"/>
      <c r="S39" s="92"/>
    </row>
    <row r="40" spans="1:19" ht="12.75">
      <c r="A40" s="10"/>
      <c r="B40" s="11" t="s">
        <v>34</v>
      </c>
      <c r="C40" s="14">
        <v>0.26262626262626265</v>
      </c>
      <c r="D40" s="15">
        <v>0.16666666666666666</v>
      </c>
      <c r="E40" s="15">
        <v>0.2</v>
      </c>
      <c r="F40" s="15">
        <v>0.16666666666666666</v>
      </c>
      <c r="G40" s="15">
        <v>0.2727272727272727</v>
      </c>
      <c r="H40" s="57">
        <v>0.2175732217573222</v>
      </c>
      <c r="I40" s="47"/>
      <c r="J40" s="11"/>
      <c r="K40" s="11"/>
      <c r="L40" s="11"/>
      <c r="M40" s="11"/>
      <c r="N40" s="11"/>
      <c r="O40" s="11"/>
      <c r="P40" s="11"/>
      <c r="Q40" s="11"/>
      <c r="R40" s="92"/>
      <c r="S40" s="92"/>
    </row>
    <row r="41" spans="1:19" ht="12.75">
      <c r="A41" s="10"/>
      <c r="B41" s="11" t="s">
        <v>35</v>
      </c>
      <c r="C41" s="14">
        <v>0.030303030303030304</v>
      </c>
      <c r="D41" s="15">
        <v>0.06944444444444445</v>
      </c>
      <c r="E41" s="15">
        <v>0.08888888888888889</v>
      </c>
      <c r="F41" s="15">
        <v>0</v>
      </c>
      <c r="G41" s="15">
        <v>0</v>
      </c>
      <c r="H41" s="57">
        <v>0.0502092050209205</v>
      </c>
      <c r="I41" s="47"/>
      <c r="J41" s="11"/>
      <c r="K41" s="11"/>
      <c r="L41" s="11"/>
      <c r="M41" s="11"/>
      <c r="N41" s="11"/>
      <c r="O41" s="11"/>
      <c r="P41" s="11"/>
      <c r="Q41" s="11"/>
      <c r="R41" s="92"/>
      <c r="S41" s="92"/>
    </row>
    <row r="42" spans="1:19" ht="12.75">
      <c r="A42" s="10"/>
      <c r="B42" s="11" t="s">
        <v>36</v>
      </c>
      <c r="C42" s="14">
        <v>0.0707070707070707</v>
      </c>
      <c r="D42" s="15">
        <v>0.013888888888888888</v>
      </c>
      <c r="E42" s="15">
        <v>0</v>
      </c>
      <c r="F42" s="15">
        <v>0</v>
      </c>
      <c r="G42" s="15">
        <v>0</v>
      </c>
      <c r="H42" s="57">
        <v>0.03347280334728033</v>
      </c>
      <c r="I42" s="47"/>
      <c r="J42" s="11"/>
      <c r="K42" s="11"/>
      <c r="L42" s="11"/>
      <c r="M42" s="11"/>
      <c r="N42" s="11"/>
      <c r="O42" s="11"/>
      <c r="P42" s="11"/>
      <c r="Q42" s="11"/>
      <c r="R42" s="92"/>
      <c r="S42" s="92"/>
    </row>
    <row r="43" spans="1:19" ht="12.75">
      <c r="A43" s="10"/>
      <c r="B43" s="11" t="s">
        <v>37</v>
      </c>
      <c r="C43" s="14">
        <v>0.030303030303030304</v>
      </c>
      <c r="D43" s="15">
        <v>0.041666666666666664</v>
      </c>
      <c r="E43" s="15">
        <v>0.022222222222222223</v>
      </c>
      <c r="F43" s="15">
        <v>0</v>
      </c>
      <c r="G43" s="15">
        <v>0</v>
      </c>
      <c r="H43" s="57">
        <v>0.029288702928870293</v>
      </c>
      <c r="I43" s="47"/>
      <c r="J43" s="11"/>
      <c r="K43" s="11"/>
      <c r="L43" s="11"/>
      <c r="M43" s="11"/>
      <c r="N43" s="11"/>
      <c r="O43" s="11"/>
      <c r="P43" s="11"/>
      <c r="Q43" s="11"/>
      <c r="R43" s="92"/>
      <c r="S43" s="92"/>
    </row>
    <row r="44" spans="1:19" ht="12.75">
      <c r="A44" s="6"/>
      <c r="B44" s="16" t="s">
        <v>17</v>
      </c>
      <c r="C44" s="17">
        <v>99</v>
      </c>
      <c r="D44" s="18">
        <v>72</v>
      </c>
      <c r="E44" s="18">
        <v>45</v>
      </c>
      <c r="F44" s="18">
        <v>12</v>
      </c>
      <c r="G44" s="18">
        <v>11</v>
      </c>
      <c r="H44" s="58">
        <v>239</v>
      </c>
      <c r="I44" s="47"/>
      <c r="J44" s="11"/>
      <c r="K44" s="11"/>
      <c r="L44" s="11"/>
      <c r="M44" s="11"/>
      <c r="N44" s="11"/>
      <c r="O44" s="11"/>
      <c r="P44" s="11"/>
      <c r="Q44" s="11"/>
      <c r="R44" s="92"/>
      <c r="S44" s="92"/>
    </row>
    <row r="45" spans="1:19" ht="12.75">
      <c r="A45" s="12" t="s">
        <v>23</v>
      </c>
      <c r="B45" s="21" t="s">
        <v>24</v>
      </c>
      <c r="C45" s="22"/>
      <c r="D45" s="23"/>
      <c r="E45" s="23"/>
      <c r="F45" s="23"/>
      <c r="G45" s="23"/>
      <c r="H45" s="29"/>
      <c r="I45" s="47"/>
      <c r="J45" s="11"/>
      <c r="K45" s="11"/>
      <c r="L45" s="11"/>
      <c r="M45" s="11"/>
      <c r="N45" s="11"/>
      <c r="O45" s="11"/>
      <c r="P45" s="95"/>
      <c r="Q45" s="92"/>
      <c r="R45" s="92"/>
      <c r="S45" s="92"/>
    </row>
    <row r="46" spans="1:19" ht="12.75">
      <c r="A46" s="10"/>
      <c r="B46" s="30" t="s">
        <v>25</v>
      </c>
      <c r="C46" s="14">
        <v>0.3333333333333333</v>
      </c>
      <c r="D46" s="15">
        <v>0.4583333333333333</v>
      </c>
      <c r="E46" s="15">
        <v>0.5111111111111111</v>
      </c>
      <c r="F46" s="15">
        <v>0.5</v>
      </c>
      <c r="G46" s="15">
        <v>0.8181818181818182</v>
      </c>
      <c r="H46" s="57">
        <v>0.4351464435146444</v>
      </c>
      <c r="I46" s="47"/>
      <c r="J46" s="47"/>
      <c r="K46" s="47"/>
      <c r="L46" s="47"/>
      <c r="M46" s="47"/>
      <c r="N46" s="47"/>
      <c r="O46" s="11"/>
      <c r="P46" s="11"/>
      <c r="Q46" s="92"/>
      <c r="R46" s="92"/>
      <c r="S46" s="92"/>
    </row>
    <row r="47" spans="1:19" ht="12.75">
      <c r="A47" s="10"/>
      <c r="B47" s="24" t="s">
        <v>26</v>
      </c>
      <c r="C47" s="14">
        <v>0.29292929292929293</v>
      </c>
      <c r="D47" s="15">
        <v>0.3194444444444444</v>
      </c>
      <c r="E47" s="15">
        <v>0.24444444444444444</v>
      </c>
      <c r="F47" s="15">
        <v>0.4166666666666667</v>
      </c>
      <c r="G47" s="15">
        <v>0.09090909090909091</v>
      </c>
      <c r="H47" s="57">
        <v>0.28870292887029286</v>
      </c>
      <c r="I47" s="47"/>
      <c r="J47" s="11"/>
      <c r="K47" s="11"/>
      <c r="L47" s="11"/>
      <c r="M47" s="11"/>
      <c r="N47" s="11"/>
      <c r="O47" s="11"/>
      <c r="P47" s="11"/>
      <c r="Q47" s="92"/>
      <c r="R47" s="92"/>
      <c r="S47" s="92"/>
    </row>
    <row r="48" spans="1:19" ht="12.75">
      <c r="A48" s="10"/>
      <c r="B48" s="24" t="s">
        <v>27</v>
      </c>
      <c r="C48" s="14">
        <v>0.030303030303030304</v>
      </c>
      <c r="D48" s="15">
        <v>0.013888888888888888</v>
      </c>
      <c r="E48" s="15">
        <v>0</v>
      </c>
      <c r="F48" s="15">
        <v>0</v>
      </c>
      <c r="G48" s="15">
        <v>0</v>
      </c>
      <c r="H48" s="57">
        <v>0.016736401673640166</v>
      </c>
      <c r="I48" s="47"/>
      <c r="J48" s="11"/>
      <c r="K48" s="11"/>
      <c r="L48" s="11"/>
      <c r="M48" s="11"/>
      <c r="N48" s="11"/>
      <c r="O48" s="11"/>
      <c r="P48" s="11"/>
      <c r="Q48" s="92"/>
      <c r="R48" s="92"/>
      <c r="S48" s="92"/>
    </row>
    <row r="49" spans="1:19" ht="12.75">
      <c r="A49" s="10"/>
      <c r="B49" s="24" t="s">
        <v>28</v>
      </c>
      <c r="C49" s="14">
        <v>0.13131313131313133</v>
      </c>
      <c r="D49" s="15">
        <v>0.08333333333333333</v>
      </c>
      <c r="E49" s="15">
        <v>0.15555555555555556</v>
      </c>
      <c r="F49" s="15">
        <v>0.08333333333333333</v>
      </c>
      <c r="G49" s="15">
        <v>0.09090909090909091</v>
      </c>
      <c r="H49" s="57">
        <v>0.11715481171548117</v>
      </c>
      <c r="I49" s="47"/>
      <c r="J49" s="11"/>
      <c r="K49" s="11"/>
      <c r="L49" s="11"/>
      <c r="M49" s="11"/>
      <c r="N49" s="11"/>
      <c r="O49" s="11"/>
      <c r="P49" s="11"/>
      <c r="Q49" s="92"/>
      <c r="R49" s="92"/>
      <c r="S49" s="92"/>
    </row>
    <row r="50" spans="1:19" ht="12.75">
      <c r="A50" s="10" t="s">
        <v>9</v>
      </c>
      <c r="B50" s="31" t="s">
        <v>29</v>
      </c>
      <c r="C50" s="14">
        <v>0.21212121212121213</v>
      </c>
      <c r="D50" s="15">
        <v>0.125</v>
      </c>
      <c r="E50" s="15">
        <v>0.08888888888888889</v>
      </c>
      <c r="F50" s="15">
        <v>0</v>
      </c>
      <c r="G50" s="15">
        <v>0</v>
      </c>
      <c r="H50" s="57">
        <v>0.14225941422594143</v>
      </c>
      <c r="I50" s="59"/>
      <c r="J50" s="59"/>
      <c r="K50" s="59"/>
      <c r="L50" s="59"/>
      <c r="M50" s="59"/>
      <c r="N50" s="59"/>
      <c r="O50" s="11"/>
      <c r="P50" s="47"/>
      <c r="Q50" s="92"/>
      <c r="R50" s="92"/>
      <c r="S50" s="92"/>
    </row>
    <row r="51" spans="1:19" ht="12.75">
      <c r="A51" s="6"/>
      <c r="B51" s="61" t="s">
        <v>17</v>
      </c>
      <c r="C51" s="32">
        <v>99</v>
      </c>
      <c r="D51" s="33">
        <v>72</v>
      </c>
      <c r="E51" s="33">
        <v>45</v>
      </c>
      <c r="F51" s="33">
        <v>12</v>
      </c>
      <c r="G51" s="33">
        <v>11</v>
      </c>
      <c r="H51" s="58">
        <v>239</v>
      </c>
      <c r="I51" s="62"/>
      <c r="J51" s="66"/>
      <c r="K51" s="66"/>
      <c r="L51" s="66"/>
      <c r="M51" s="66"/>
      <c r="N51" s="66"/>
      <c r="O51" s="66"/>
      <c r="P51" s="11"/>
      <c r="Q51" s="92"/>
      <c r="R51" s="92"/>
      <c r="S51" s="92"/>
    </row>
    <row r="52" spans="1:19" ht="12.75">
      <c r="A52" s="12" t="str">
        <f>"6."</f>
        <v>6.</v>
      </c>
      <c r="B52" s="63" t="s">
        <v>70</v>
      </c>
      <c r="C52" s="35"/>
      <c r="D52" s="63"/>
      <c r="E52" s="63"/>
      <c r="F52" s="63"/>
      <c r="G52" s="63"/>
      <c r="H52" s="34"/>
      <c r="I52" s="62"/>
      <c r="J52" s="64"/>
      <c r="K52" s="64"/>
      <c r="L52" s="64"/>
      <c r="M52" s="64"/>
      <c r="N52" s="64"/>
      <c r="O52" s="64"/>
      <c r="P52" s="11"/>
      <c r="Q52" s="92"/>
      <c r="R52" s="92"/>
      <c r="S52" s="92"/>
    </row>
    <row r="53" spans="1:19" ht="12.75">
      <c r="A53" s="10"/>
      <c r="B53" s="64" t="s">
        <v>71</v>
      </c>
      <c r="C53" s="14">
        <v>0.2857142857142857</v>
      </c>
      <c r="D53" s="15">
        <v>0.38028169014084506</v>
      </c>
      <c r="E53" s="15">
        <v>0.08888888888888889</v>
      </c>
      <c r="F53" s="15">
        <v>0.25</v>
      </c>
      <c r="G53" s="15">
        <v>0.45454545454545453</v>
      </c>
      <c r="H53" s="57">
        <v>0.28270042194092826</v>
      </c>
      <c r="I53" s="62"/>
      <c r="J53" s="65"/>
      <c r="K53" s="65"/>
      <c r="L53" s="65"/>
      <c r="M53" s="65"/>
      <c r="N53" s="65"/>
      <c r="O53" s="65"/>
      <c r="P53" s="11"/>
      <c r="Q53" s="92"/>
      <c r="R53" s="92"/>
      <c r="S53" s="92"/>
    </row>
    <row r="54" spans="1:19" ht="12.75">
      <c r="A54" s="10"/>
      <c r="B54" s="64" t="s">
        <v>72</v>
      </c>
      <c r="C54" s="14">
        <v>0.20408163265306123</v>
      </c>
      <c r="D54" s="15">
        <v>0.19718309859154928</v>
      </c>
      <c r="E54" s="15">
        <v>0.17777777777777778</v>
      </c>
      <c r="F54" s="15">
        <v>0.16666666666666666</v>
      </c>
      <c r="G54" s="15">
        <v>0.36363636363636365</v>
      </c>
      <c r="H54" s="57">
        <v>0.20253164556962025</v>
      </c>
      <c r="I54" s="62"/>
      <c r="J54" s="65"/>
      <c r="K54" s="65"/>
      <c r="L54" s="65"/>
      <c r="M54" s="65"/>
      <c r="N54" s="65"/>
      <c r="O54" s="65"/>
      <c r="P54" s="11"/>
      <c r="Q54" s="92"/>
      <c r="R54" s="92"/>
      <c r="S54" s="92"/>
    </row>
    <row r="55" spans="1:19" ht="12.75">
      <c r="A55" s="10"/>
      <c r="B55" s="64" t="s">
        <v>150</v>
      </c>
      <c r="C55" s="14">
        <v>0</v>
      </c>
      <c r="D55" s="15">
        <v>0</v>
      </c>
      <c r="E55" s="15">
        <v>0</v>
      </c>
      <c r="F55" s="15">
        <v>0</v>
      </c>
      <c r="G55" s="15">
        <v>0</v>
      </c>
      <c r="H55" s="57">
        <v>0</v>
      </c>
      <c r="I55" s="62"/>
      <c r="J55" s="65"/>
      <c r="K55" s="65"/>
      <c r="L55" s="65"/>
      <c r="M55" s="65"/>
      <c r="N55" s="65"/>
      <c r="O55" s="65"/>
      <c r="P55" s="11"/>
      <c r="Q55" s="92"/>
      <c r="R55" s="92"/>
      <c r="S55" s="92"/>
    </row>
    <row r="56" spans="1:19" ht="12.75">
      <c r="A56" s="10"/>
      <c r="B56" s="64" t="s">
        <v>73</v>
      </c>
      <c r="C56" s="14">
        <v>0.04081632653061224</v>
      </c>
      <c r="D56" s="15">
        <v>0.07042253521126761</v>
      </c>
      <c r="E56" s="15">
        <v>0.1111111111111111</v>
      </c>
      <c r="F56" s="15">
        <v>0.08333333333333333</v>
      </c>
      <c r="G56" s="15">
        <v>0.09090909090909091</v>
      </c>
      <c r="H56" s="57">
        <v>0.06751054852320675</v>
      </c>
      <c r="I56" s="62"/>
      <c r="J56" s="65"/>
      <c r="K56" s="65"/>
      <c r="L56" s="65"/>
      <c r="M56" s="65"/>
      <c r="N56" s="65"/>
      <c r="O56" s="65"/>
      <c r="P56" s="11"/>
      <c r="Q56" s="92"/>
      <c r="R56" s="92"/>
      <c r="S56" s="92"/>
    </row>
    <row r="57" spans="1:19" ht="12.75">
      <c r="A57" s="60"/>
      <c r="B57" s="64" t="s">
        <v>74</v>
      </c>
      <c r="C57" s="14">
        <v>0.15306122448979592</v>
      </c>
      <c r="D57" s="15">
        <v>0.1267605633802817</v>
      </c>
      <c r="E57" s="15">
        <v>0.17777777777777778</v>
      </c>
      <c r="F57" s="15">
        <v>0.16666666666666666</v>
      </c>
      <c r="G57" s="15">
        <v>0.09090909090909091</v>
      </c>
      <c r="H57" s="57">
        <v>0.14767932489451477</v>
      </c>
      <c r="I57" s="62"/>
      <c r="J57" s="66"/>
      <c r="K57" s="66"/>
      <c r="L57" s="66"/>
      <c r="M57" s="66"/>
      <c r="N57" s="66"/>
      <c r="O57" s="65"/>
      <c r="P57" s="47"/>
      <c r="Q57" s="92"/>
      <c r="R57" s="92"/>
      <c r="S57" s="92"/>
    </row>
    <row r="58" spans="1:19" ht="12.75">
      <c r="A58" s="60"/>
      <c r="B58" s="64" t="s">
        <v>75</v>
      </c>
      <c r="C58" s="14">
        <v>0.17346938775510204</v>
      </c>
      <c r="D58" s="15">
        <v>0.056338028169014086</v>
      </c>
      <c r="E58" s="15">
        <v>0.26666666666666666</v>
      </c>
      <c r="F58" s="15">
        <v>0.25</v>
      </c>
      <c r="G58" s="15">
        <v>0</v>
      </c>
      <c r="H58" s="57">
        <v>0.1518987341772152</v>
      </c>
      <c r="I58" s="62"/>
      <c r="J58" s="66"/>
      <c r="K58" s="66"/>
      <c r="L58" s="66"/>
      <c r="M58" s="66"/>
      <c r="N58" s="66"/>
      <c r="O58" s="65"/>
      <c r="P58" s="47"/>
      <c r="Q58" s="92"/>
      <c r="R58" s="92"/>
      <c r="S58" s="92"/>
    </row>
    <row r="59" spans="1:19" ht="12.75">
      <c r="A59" s="60"/>
      <c r="B59" s="64" t="s">
        <v>76</v>
      </c>
      <c r="C59" s="14">
        <v>0.08163265306122448</v>
      </c>
      <c r="D59" s="15">
        <v>0.09859154929577464</v>
      </c>
      <c r="E59" s="15">
        <v>0.15555555555555556</v>
      </c>
      <c r="F59" s="15">
        <v>0</v>
      </c>
      <c r="G59" s="15">
        <v>0</v>
      </c>
      <c r="H59" s="57">
        <v>0.09282700421940929</v>
      </c>
      <c r="I59" s="62"/>
      <c r="J59" s="66"/>
      <c r="K59" s="66"/>
      <c r="L59" s="66"/>
      <c r="M59" s="66"/>
      <c r="N59" s="66"/>
      <c r="O59" s="65"/>
      <c r="P59" s="47"/>
      <c r="Q59" s="92"/>
      <c r="R59" s="92"/>
      <c r="S59" s="92"/>
    </row>
    <row r="60" spans="1:19" ht="12.75">
      <c r="A60" s="60"/>
      <c r="B60" s="64" t="s">
        <v>77</v>
      </c>
      <c r="C60" s="14">
        <v>0.061224489795918366</v>
      </c>
      <c r="D60" s="15">
        <v>0.07042253521126761</v>
      </c>
      <c r="E60" s="15">
        <v>0.022222222222222223</v>
      </c>
      <c r="F60" s="15">
        <v>0.08333333333333333</v>
      </c>
      <c r="G60" s="15">
        <v>0</v>
      </c>
      <c r="H60" s="57">
        <v>0.05485232067510549</v>
      </c>
      <c r="I60" s="62"/>
      <c r="J60" s="66"/>
      <c r="K60" s="66"/>
      <c r="L60" s="66"/>
      <c r="M60" s="66"/>
      <c r="N60" s="66"/>
      <c r="O60" s="65"/>
      <c r="P60" s="47"/>
      <c r="Q60" s="92"/>
      <c r="R60" s="92"/>
      <c r="S60" s="92"/>
    </row>
    <row r="61" spans="1:19" ht="12.75">
      <c r="A61" s="67"/>
      <c r="B61" s="68" t="s">
        <v>17</v>
      </c>
      <c r="C61" s="32">
        <v>98</v>
      </c>
      <c r="D61" s="33">
        <v>71</v>
      </c>
      <c r="E61" s="33">
        <v>45</v>
      </c>
      <c r="F61" s="33">
        <v>12</v>
      </c>
      <c r="G61" s="33">
        <v>11</v>
      </c>
      <c r="H61" s="69">
        <v>237</v>
      </c>
      <c r="I61" s="62"/>
      <c r="J61" s="66"/>
      <c r="K61" s="66"/>
      <c r="L61" s="66"/>
      <c r="M61" s="66"/>
      <c r="N61" s="66"/>
      <c r="O61" s="66"/>
      <c r="P61" s="11"/>
      <c r="Q61" s="92"/>
      <c r="R61" s="92"/>
      <c r="S61" s="92"/>
    </row>
    <row r="62" spans="1:19" ht="12.75">
      <c r="A62" s="46" t="s">
        <v>451</v>
      </c>
      <c r="B62" s="13"/>
      <c r="C62" s="23"/>
      <c r="D62" s="23"/>
      <c r="E62" s="23"/>
      <c r="F62" s="23"/>
      <c r="G62" s="23"/>
      <c r="H62" s="21"/>
      <c r="I62" s="47"/>
      <c r="J62" s="11"/>
      <c r="K62" s="11"/>
      <c r="L62" s="11"/>
      <c r="M62" s="11"/>
      <c r="N62" s="11"/>
      <c r="O62" s="11"/>
      <c r="P62" s="11"/>
      <c r="Q62" s="92"/>
      <c r="R62" s="92"/>
      <c r="S62" s="92"/>
    </row>
    <row r="63" spans="1:19" ht="12.75">
      <c r="A63" s="50" t="s">
        <v>452</v>
      </c>
      <c r="B63" s="11"/>
      <c r="C63" s="11"/>
      <c r="D63" s="11"/>
      <c r="E63" s="11"/>
      <c r="F63" s="11"/>
      <c r="G63" s="11"/>
      <c r="H63" s="24"/>
      <c r="I63" s="47"/>
      <c r="J63" s="11"/>
      <c r="K63" s="11"/>
      <c r="L63" s="11"/>
      <c r="M63" s="11"/>
      <c r="N63" s="11"/>
      <c r="O63" s="11"/>
      <c r="P63" s="11"/>
      <c r="Q63" s="92"/>
      <c r="R63" s="92"/>
      <c r="S63" s="92"/>
    </row>
    <row r="64" spans="1:19" ht="12.75">
      <c r="A64" s="50" t="s">
        <v>453</v>
      </c>
      <c r="B64" s="11"/>
      <c r="C64" s="11"/>
      <c r="D64" s="11"/>
      <c r="E64" s="11"/>
      <c r="F64" s="11"/>
      <c r="G64" s="11"/>
      <c r="H64" s="24"/>
      <c r="I64" s="47"/>
      <c r="J64" s="11"/>
      <c r="K64" s="11"/>
      <c r="L64" s="11"/>
      <c r="M64" s="11"/>
      <c r="N64" s="11"/>
      <c r="O64" s="11"/>
      <c r="P64" s="11"/>
      <c r="Q64" s="92"/>
      <c r="R64" s="92"/>
      <c r="S64" s="92"/>
    </row>
    <row r="65" spans="1:19" ht="12.75">
      <c r="A65" s="54" t="s">
        <v>58</v>
      </c>
      <c r="B65" s="7"/>
      <c r="C65" s="7"/>
      <c r="D65" s="7"/>
      <c r="E65" s="7"/>
      <c r="F65" s="7"/>
      <c r="G65" s="7"/>
      <c r="H65" s="25"/>
      <c r="I65" s="47"/>
      <c r="J65" s="11"/>
      <c r="K65" s="11"/>
      <c r="L65" s="11"/>
      <c r="M65" s="11"/>
      <c r="N65" s="11"/>
      <c r="O65" s="11"/>
      <c r="P65" s="11"/>
      <c r="Q65" s="92"/>
      <c r="R65" s="92"/>
      <c r="S65" s="92"/>
    </row>
    <row r="66" spans="1:19" ht="4.5" customHeight="1">
      <c r="A66" s="12"/>
      <c r="B66" s="21"/>
      <c r="C66" s="13"/>
      <c r="D66" s="13"/>
      <c r="E66" s="13"/>
      <c r="F66" s="13"/>
      <c r="G66" s="13"/>
      <c r="H66" s="21"/>
      <c r="I66" s="47"/>
      <c r="J66" s="11"/>
      <c r="K66" s="11"/>
      <c r="L66" s="11"/>
      <c r="M66" s="11"/>
      <c r="N66" s="11"/>
      <c r="O66" s="11"/>
      <c r="P66" s="11"/>
      <c r="Q66" s="92"/>
      <c r="R66" s="92"/>
      <c r="S66" s="92"/>
    </row>
    <row r="67" spans="1:19" s="72" customFormat="1" ht="12.75" customHeight="1">
      <c r="A67" s="70" t="s">
        <v>455</v>
      </c>
      <c r="B67" s="2"/>
      <c r="C67" s="3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5" t="s">
        <v>6</v>
      </c>
      <c r="I67" s="71"/>
      <c r="J67" s="86"/>
      <c r="K67" s="86"/>
      <c r="L67" s="86"/>
      <c r="M67" s="86"/>
      <c r="N67" s="86"/>
      <c r="O67" s="86"/>
      <c r="P67" s="11"/>
      <c r="Q67" s="96"/>
      <c r="R67" s="96"/>
      <c r="S67" s="96"/>
    </row>
    <row r="68" spans="1:19" ht="12.75">
      <c r="A68" s="12" t="str">
        <f>"7."</f>
        <v>7.</v>
      </c>
      <c r="B68" s="34" t="s">
        <v>39</v>
      </c>
      <c r="C68" s="35"/>
      <c r="D68" s="36"/>
      <c r="E68" s="36"/>
      <c r="F68" s="36"/>
      <c r="G68" s="36"/>
      <c r="H68" s="34"/>
      <c r="I68" s="62"/>
      <c r="J68" s="64"/>
      <c r="K68" s="64"/>
      <c r="L68" s="64"/>
      <c r="M68" s="64"/>
      <c r="N68" s="64"/>
      <c r="O68" s="64"/>
      <c r="P68" s="11"/>
      <c r="Q68" s="92"/>
      <c r="R68" s="92"/>
      <c r="S68" s="92"/>
    </row>
    <row r="69" spans="1:19" ht="12.75">
      <c r="A69" s="10"/>
      <c r="B69" s="37" t="s">
        <v>40</v>
      </c>
      <c r="C69" s="38"/>
      <c r="D69" s="39"/>
      <c r="E69" s="39"/>
      <c r="F69" s="39"/>
      <c r="G69" s="39"/>
      <c r="H69" s="40"/>
      <c r="I69" s="62"/>
      <c r="J69" s="64"/>
      <c r="K69" s="64"/>
      <c r="L69" s="64"/>
      <c r="M69" s="64"/>
      <c r="N69" s="64"/>
      <c r="O69" s="64"/>
      <c r="P69" s="64"/>
      <c r="Q69" s="92"/>
      <c r="R69" s="92"/>
      <c r="S69" s="92"/>
    </row>
    <row r="70" spans="1:19" ht="12.75">
      <c r="A70" s="10"/>
      <c r="B70" s="37" t="s">
        <v>41</v>
      </c>
      <c r="C70" s="15">
        <v>0.07894736842105263</v>
      </c>
      <c r="D70" s="15">
        <v>0.016129032258064516</v>
      </c>
      <c r="E70" s="15">
        <v>0</v>
      </c>
      <c r="F70" s="15">
        <v>0</v>
      </c>
      <c r="G70" s="15">
        <v>0</v>
      </c>
      <c r="H70" s="57">
        <v>0.03763440860215054</v>
      </c>
      <c r="I70" s="62"/>
      <c r="J70" s="43"/>
      <c r="K70" s="43"/>
      <c r="L70" s="43"/>
      <c r="M70" s="43"/>
      <c r="N70" s="43"/>
      <c r="O70" s="43"/>
      <c r="P70" s="11"/>
      <c r="Q70" s="92"/>
      <c r="R70" s="92"/>
      <c r="S70" s="92"/>
    </row>
    <row r="71" spans="1:19" ht="12.75">
      <c r="A71" s="10"/>
      <c r="B71" s="37" t="s">
        <v>42</v>
      </c>
      <c r="C71" s="14">
        <v>0.10526315789473684</v>
      </c>
      <c r="D71" s="15">
        <v>0.016129032258064516</v>
      </c>
      <c r="E71" s="15">
        <v>0.030303030303030304</v>
      </c>
      <c r="F71" s="15">
        <v>0</v>
      </c>
      <c r="G71" s="15">
        <v>0</v>
      </c>
      <c r="H71" s="57">
        <v>0.053763440860215055</v>
      </c>
      <c r="I71" s="62"/>
      <c r="J71" s="43"/>
      <c r="K71" s="43"/>
      <c r="L71" s="43"/>
      <c r="M71" s="43"/>
      <c r="N71" s="43"/>
      <c r="O71" s="43"/>
      <c r="P71" s="11"/>
      <c r="Q71" s="92"/>
      <c r="R71" s="92"/>
      <c r="S71" s="92"/>
    </row>
    <row r="72" spans="1:19" ht="12.75">
      <c r="A72" s="10"/>
      <c r="B72" s="37" t="s">
        <v>43</v>
      </c>
      <c r="C72" s="14">
        <v>0.13157894736842105</v>
      </c>
      <c r="D72" s="15">
        <v>0.12903225806451613</v>
      </c>
      <c r="E72" s="15">
        <v>0.06060606060606061</v>
      </c>
      <c r="F72" s="15">
        <v>0</v>
      </c>
      <c r="G72" s="15">
        <v>0</v>
      </c>
      <c r="H72" s="57">
        <v>0.10752688172043011</v>
      </c>
      <c r="I72" s="62"/>
      <c r="J72" s="43"/>
      <c r="K72" s="43"/>
      <c r="L72" s="43"/>
      <c r="M72" s="43"/>
      <c r="N72" s="43"/>
      <c r="O72" s="43"/>
      <c r="P72" s="11"/>
      <c r="Q72" s="92"/>
      <c r="R72" s="92"/>
      <c r="S72" s="92"/>
    </row>
    <row r="73" spans="1:19" ht="12.75">
      <c r="A73" s="10"/>
      <c r="B73" s="37" t="s">
        <v>44</v>
      </c>
      <c r="C73" s="14">
        <v>0.18421052631578946</v>
      </c>
      <c r="D73" s="15">
        <v>0.16129032258064516</v>
      </c>
      <c r="E73" s="15">
        <v>0.30303030303030304</v>
      </c>
      <c r="F73" s="15">
        <v>0</v>
      </c>
      <c r="G73" s="15">
        <v>0</v>
      </c>
      <c r="H73" s="57">
        <v>0.1827956989247312</v>
      </c>
      <c r="I73" s="62"/>
      <c r="J73" s="43"/>
      <c r="K73" s="43"/>
      <c r="L73" s="43"/>
      <c r="M73" s="43"/>
      <c r="N73" s="43"/>
      <c r="O73" s="43"/>
      <c r="P73" s="11"/>
      <c r="Q73" s="92"/>
      <c r="R73" s="92"/>
      <c r="S73" s="92"/>
    </row>
    <row r="74" spans="1:19" ht="12.75">
      <c r="A74" s="10"/>
      <c r="B74" s="37" t="s">
        <v>45</v>
      </c>
      <c r="C74" s="14">
        <v>0.2631578947368421</v>
      </c>
      <c r="D74" s="15">
        <v>0.27419354838709675</v>
      </c>
      <c r="E74" s="15">
        <v>0.5151515151515151</v>
      </c>
      <c r="F74" s="15">
        <v>0.1111111111111111</v>
      </c>
      <c r="G74" s="15">
        <v>0.3333333333333333</v>
      </c>
      <c r="H74" s="57">
        <v>0.3064516129032258</v>
      </c>
      <c r="I74" s="62"/>
      <c r="J74" s="43"/>
      <c r="K74" s="43"/>
      <c r="L74" s="43"/>
      <c r="M74" s="43"/>
      <c r="N74" s="43"/>
      <c r="O74" s="43"/>
      <c r="P74" s="11"/>
      <c r="Q74" s="92"/>
      <c r="R74" s="92"/>
      <c r="S74" s="92"/>
    </row>
    <row r="75" spans="1:19" ht="12.75">
      <c r="A75" s="10"/>
      <c r="B75" s="37" t="s">
        <v>46</v>
      </c>
      <c r="C75" s="14">
        <v>0.06578947368421052</v>
      </c>
      <c r="D75" s="15">
        <v>0.0967741935483871</v>
      </c>
      <c r="E75" s="15">
        <v>0.06060606060606061</v>
      </c>
      <c r="F75" s="15">
        <v>0.1111111111111111</v>
      </c>
      <c r="G75" s="15">
        <v>0.16666666666666666</v>
      </c>
      <c r="H75" s="57">
        <v>0.08064516129032258</v>
      </c>
      <c r="I75" s="62"/>
      <c r="J75" s="43"/>
      <c r="K75" s="43"/>
      <c r="L75" s="43"/>
      <c r="M75" s="43"/>
      <c r="N75" s="43"/>
      <c r="O75" s="43"/>
      <c r="P75" s="11"/>
      <c r="Q75" s="92"/>
      <c r="R75" s="92"/>
      <c r="S75" s="92"/>
    </row>
    <row r="76" spans="1:19" ht="12.75">
      <c r="A76" s="10"/>
      <c r="B76" s="37" t="s">
        <v>47</v>
      </c>
      <c r="C76" s="14">
        <v>0.17105263157894737</v>
      </c>
      <c r="D76" s="15">
        <v>0.3064516129032258</v>
      </c>
      <c r="E76" s="15">
        <v>0.030303030303030304</v>
      </c>
      <c r="F76" s="15">
        <v>0.7777777777777778</v>
      </c>
      <c r="G76" s="15">
        <v>0.5</v>
      </c>
      <c r="H76" s="57">
        <v>0.23118279569892472</v>
      </c>
      <c r="I76" s="62"/>
      <c r="J76" s="43"/>
      <c r="K76" s="43"/>
      <c r="L76" s="43"/>
      <c r="M76" s="43"/>
      <c r="N76" s="43"/>
      <c r="O76" s="43"/>
      <c r="P76" s="11"/>
      <c r="Q76" s="92"/>
      <c r="R76" s="92"/>
      <c r="S76" s="92"/>
    </row>
    <row r="77" spans="1:19" ht="12.75">
      <c r="A77" s="10"/>
      <c r="B77" s="41" t="s">
        <v>17</v>
      </c>
      <c r="C77" s="42">
        <v>76</v>
      </c>
      <c r="D77" s="43">
        <v>62</v>
      </c>
      <c r="E77" s="43">
        <v>33</v>
      </c>
      <c r="F77" s="43">
        <v>9</v>
      </c>
      <c r="G77" s="43">
        <v>6</v>
      </c>
      <c r="H77" s="41">
        <v>186</v>
      </c>
      <c r="I77" s="62"/>
      <c r="J77" s="43"/>
      <c r="K77" s="43"/>
      <c r="L77" s="43"/>
      <c r="M77" s="43"/>
      <c r="N77" s="43"/>
      <c r="O77" s="43"/>
      <c r="P77" s="11"/>
      <c r="Q77" s="92"/>
      <c r="R77" s="92"/>
      <c r="S77" s="92"/>
    </row>
    <row r="78" spans="1:19" ht="12.75">
      <c r="A78" s="10"/>
      <c r="B78" s="41" t="s">
        <v>48</v>
      </c>
      <c r="C78" s="44">
        <v>30452</v>
      </c>
      <c r="D78" s="45">
        <v>33987</v>
      </c>
      <c r="E78" s="45">
        <v>30117</v>
      </c>
      <c r="F78" s="45">
        <v>44133</v>
      </c>
      <c r="G78" s="45">
        <v>44667</v>
      </c>
      <c r="H78" s="73">
        <v>32790</v>
      </c>
      <c r="I78" s="62"/>
      <c r="J78" s="74"/>
      <c r="K78" s="74"/>
      <c r="L78" s="74"/>
      <c r="M78" s="74"/>
      <c r="N78" s="74"/>
      <c r="O78" s="74"/>
      <c r="P78" s="11"/>
      <c r="Q78" s="92"/>
      <c r="R78" s="92"/>
      <c r="S78" s="92"/>
    </row>
    <row r="79" spans="1:19" ht="18" customHeight="1">
      <c r="A79" s="10"/>
      <c r="B79" s="37" t="s">
        <v>78</v>
      </c>
      <c r="C79" s="39"/>
      <c r="D79" s="39"/>
      <c r="E79" s="39"/>
      <c r="F79" s="39"/>
      <c r="G79" s="39"/>
      <c r="H79" s="40"/>
      <c r="I79" s="62"/>
      <c r="J79" s="64"/>
      <c r="K79" s="64"/>
      <c r="L79" s="64"/>
      <c r="M79" s="64"/>
      <c r="N79" s="64"/>
      <c r="O79" s="64"/>
      <c r="P79" s="64"/>
      <c r="Q79" s="92"/>
      <c r="R79" s="92"/>
      <c r="S79" s="92"/>
    </row>
    <row r="80" spans="1:19" ht="12.75">
      <c r="A80" s="10"/>
      <c r="B80" s="37" t="s">
        <v>79</v>
      </c>
      <c r="C80" s="15">
        <v>0</v>
      </c>
      <c r="D80" s="15">
        <v>0</v>
      </c>
      <c r="E80" s="15">
        <v>0.1111111111111111</v>
      </c>
      <c r="F80" s="15" t="s">
        <v>80</v>
      </c>
      <c r="G80" s="15">
        <v>0</v>
      </c>
      <c r="H80" s="57">
        <v>0.03125</v>
      </c>
      <c r="I80" s="62"/>
      <c r="J80" s="43"/>
      <c r="K80" s="43"/>
      <c r="L80" s="43"/>
      <c r="M80" s="43"/>
      <c r="N80" s="43"/>
      <c r="O80" s="43"/>
      <c r="P80" s="11"/>
      <c r="Q80" s="92"/>
      <c r="R80" s="92"/>
      <c r="S80" s="92"/>
    </row>
    <row r="81" spans="1:19" ht="12.75">
      <c r="A81" s="10"/>
      <c r="B81" s="37" t="s">
        <v>81</v>
      </c>
      <c r="C81" s="15">
        <v>0.14285714285714285</v>
      </c>
      <c r="D81" s="15">
        <v>0.2</v>
      </c>
      <c r="E81" s="15">
        <v>0.2222222222222222</v>
      </c>
      <c r="F81" s="15" t="s">
        <v>80</v>
      </c>
      <c r="G81" s="15">
        <v>0</v>
      </c>
      <c r="H81" s="57">
        <v>0.15625</v>
      </c>
      <c r="I81" s="62"/>
      <c r="J81" s="43"/>
      <c r="K81" s="43"/>
      <c r="L81" s="43"/>
      <c r="M81" s="43"/>
      <c r="N81" s="43"/>
      <c r="O81" s="43"/>
      <c r="P81" s="11"/>
      <c r="Q81" s="92"/>
      <c r="R81" s="92"/>
      <c r="S81" s="92"/>
    </row>
    <row r="82" spans="1:19" ht="12.75">
      <c r="A82" s="10"/>
      <c r="B82" s="37" t="s">
        <v>82</v>
      </c>
      <c r="C82" s="15">
        <v>0.42857142857142855</v>
      </c>
      <c r="D82" s="15">
        <v>0.2</v>
      </c>
      <c r="E82" s="15">
        <v>0.2222222222222222</v>
      </c>
      <c r="F82" s="15" t="s">
        <v>80</v>
      </c>
      <c r="G82" s="15">
        <v>0.3333333333333333</v>
      </c>
      <c r="H82" s="57">
        <v>0.3125</v>
      </c>
      <c r="I82" s="62"/>
      <c r="J82" s="43"/>
      <c r="K82" s="43"/>
      <c r="L82" s="43"/>
      <c r="M82" s="43"/>
      <c r="N82" s="43"/>
      <c r="O82" s="43"/>
      <c r="P82" s="11"/>
      <c r="Q82" s="92"/>
      <c r="R82" s="92"/>
      <c r="S82" s="92"/>
    </row>
    <row r="83" spans="1:19" ht="12.75">
      <c r="A83" s="10"/>
      <c r="B83" s="37" t="s">
        <v>83</v>
      </c>
      <c r="C83" s="15">
        <v>0.2857142857142857</v>
      </c>
      <c r="D83" s="15">
        <v>0</v>
      </c>
      <c r="E83" s="15">
        <v>0.3333333333333333</v>
      </c>
      <c r="F83" s="15" t="s">
        <v>80</v>
      </c>
      <c r="G83" s="15">
        <v>0.3333333333333333</v>
      </c>
      <c r="H83" s="57">
        <v>0.25</v>
      </c>
      <c r="I83" s="62"/>
      <c r="J83" s="43"/>
      <c r="K83" s="43"/>
      <c r="L83" s="43"/>
      <c r="M83" s="43"/>
      <c r="N83" s="43"/>
      <c r="O83" s="43"/>
      <c r="P83" s="11"/>
      <c r="Q83" s="92"/>
      <c r="R83" s="92"/>
      <c r="S83" s="92"/>
    </row>
    <row r="84" spans="1:19" ht="12.75">
      <c r="A84" s="10"/>
      <c r="B84" s="37" t="s">
        <v>84</v>
      </c>
      <c r="C84" s="15">
        <v>0.14285714285714285</v>
      </c>
      <c r="D84" s="15">
        <v>0.6</v>
      </c>
      <c r="E84" s="15">
        <v>0.1111111111111111</v>
      </c>
      <c r="F84" s="15" t="s">
        <v>80</v>
      </c>
      <c r="G84" s="15">
        <v>0.3333333333333333</v>
      </c>
      <c r="H84" s="57">
        <v>0.25</v>
      </c>
      <c r="I84" s="62"/>
      <c r="J84" s="43"/>
      <c r="K84" s="43"/>
      <c r="L84" s="43"/>
      <c r="M84" s="43"/>
      <c r="N84" s="43"/>
      <c r="O84" s="43"/>
      <c r="P84" s="11"/>
      <c r="Q84" s="92"/>
      <c r="R84" s="92"/>
      <c r="S84" s="92"/>
    </row>
    <row r="85" spans="1:19" ht="12.75">
      <c r="A85" s="10"/>
      <c r="B85" s="41" t="s">
        <v>17</v>
      </c>
      <c r="C85" s="43">
        <v>14</v>
      </c>
      <c r="D85" s="43">
        <v>5</v>
      </c>
      <c r="E85" s="43">
        <v>9</v>
      </c>
      <c r="F85" s="43">
        <v>1</v>
      </c>
      <c r="G85" s="43">
        <v>3</v>
      </c>
      <c r="H85" s="41">
        <v>32</v>
      </c>
      <c r="I85" s="62"/>
      <c r="J85" s="43"/>
      <c r="K85" s="43"/>
      <c r="L85" s="43"/>
      <c r="M85" s="43"/>
      <c r="N85" s="43"/>
      <c r="O85" s="43"/>
      <c r="P85" s="11"/>
      <c r="Q85" s="92"/>
      <c r="R85" s="92"/>
      <c r="S85" s="92"/>
    </row>
    <row r="86" spans="1:19" ht="12.75">
      <c r="A86" s="6"/>
      <c r="B86" s="58" t="s">
        <v>48</v>
      </c>
      <c r="C86" s="75">
        <v>13771</v>
      </c>
      <c r="D86" s="75">
        <v>26201</v>
      </c>
      <c r="E86" s="75">
        <v>13200</v>
      </c>
      <c r="F86" s="75">
        <v>20000</v>
      </c>
      <c r="G86" s="75">
        <v>25333</v>
      </c>
      <c r="H86" s="76">
        <v>11677</v>
      </c>
      <c r="I86" s="62"/>
      <c r="J86" s="77"/>
      <c r="K86" s="77"/>
      <c r="L86" s="77"/>
      <c r="M86" s="77"/>
      <c r="N86" s="77"/>
      <c r="O86" s="77"/>
      <c r="P86" s="11"/>
      <c r="Q86" s="92"/>
      <c r="R86" s="92"/>
      <c r="S86" s="92"/>
    </row>
    <row r="87" spans="1:19" ht="12.75">
      <c r="A87" s="78" t="s">
        <v>85</v>
      </c>
      <c r="B87" s="34" t="s">
        <v>49</v>
      </c>
      <c r="C87" s="79"/>
      <c r="D87" s="80"/>
      <c r="E87" s="80"/>
      <c r="F87" s="80"/>
      <c r="G87" s="80"/>
      <c r="H87" s="81"/>
      <c r="I87" s="62"/>
      <c r="J87" s="77"/>
      <c r="K87" s="77"/>
      <c r="L87" s="43"/>
      <c r="M87" s="77"/>
      <c r="N87" s="77"/>
      <c r="O87" s="77"/>
      <c r="P87" s="11"/>
      <c r="Q87" s="92"/>
      <c r="R87" s="92"/>
      <c r="S87" s="92"/>
    </row>
    <row r="88" spans="1:19" ht="12.75">
      <c r="A88" s="10"/>
      <c r="B88" s="37" t="s">
        <v>50</v>
      </c>
      <c r="C88" s="14">
        <v>0.12244897959183673</v>
      </c>
      <c r="D88" s="15">
        <v>0.08450704225352113</v>
      </c>
      <c r="E88" s="15">
        <v>0.3181818181818182</v>
      </c>
      <c r="F88" s="15">
        <v>0.08333333333333333</v>
      </c>
      <c r="G88" s="15">
        <v>0.45454545454545453</v>
      </c>
      <c r="H88" s="57">
        <v>0.16101694915254236</v>
      </c>
      <c r="I88" s="62"/>
      <c r="J88" s="43"/>
      <c r="K88" s="43"/>
      <c r="L88" s="43"/>
      <c r="M88" s="43"/>
      <c r="N88" s="43"/>
      <c r="O88" s="43"/>
      <c r="P88" s="11"/>
      <c r="Q88" s="92"/>
      <c r="R88" s="92"/>
      <c r="S88" s="92"/>
    </row>
    <row r="89" spans="1:19" ht="12.75">
      <c r="A89" s="10"/>
      <c r="B89" s="37" t="s">
        <v>51</v>
      </c>
      <c r="C89" s="14">
        <v>0.24489795918367346</v>
      </c>
      <c r="D89" s="15">
        <v>0.29577464788732394</v>
      </c>
      <c r="E89" s="15">
        <v>0.36363636363636365</v>
      </c>
      <c r="F89" s="15">
        <v>0.4166666666666667</v>
      </c>
      <c r="G89" s="15">
        <v>0.2727272727272727</v>
      </c>
      <c r="H89" s="57">
        <v>0.2923728813559322</v>
      </c>
      <c r="I89" s="62"/>
      <c r="J89" s="43"/>
      <c r="K89" s="43"/>
      <c r="L89" s="43"/>
      <c r="M89" s="43"/>
      <c r="N89" s="43"/>
      <c r="O89" s="43"/>
      <c r="P89" s="11"/>
      <c r="Q89" s="92"/>
      <c r="R89" s="92"/>
      <c r="S89" s="92"/>
    </row>
    <row r="90" spans="1:19" ht="12.75">
      <c r="A90" s="10"/>
      <c r="B90" s="37" t="s">
        <v>52</v>
      </c>
      <c r="C90" s="14">
        <v>0.40816326530612246</v>
      </c>
      <c r="D90" s="15">
        <v>0.4788732394366197</v>
      </c>
      <c r="E90" s="15">
        <v>0.22727272727272727</v>
      </c>
      <c r="F90" s="15">
        <v>0.4166666666666667</v>
      </c>
      <c r="G90" s="15">
        <v>0.2727272727272727</v>
      </c>
      <c r="H90" s="57">
        <v>0.3898305084745763</v>
      </c>
      <c r="I90" s="62"/>
      <c r="J90" s="43"/>
      <c r="K90" s="43"/>
      <c r="L90" s="43"/>
      <c r="M90" s="43"/>
      <c r="N90" s="43"/>
      <c r="O90" s="43"/>
      <c r="P90" s="11"/>
      <c r="Q90" s="92"/>
      <c r="R90" s="92"/>
      <c r="S90" s="92"/>
    </row>
    <row r="91" spans="1:19" ht="12.75">
      <c r="A91" s="10"/>
      <c r="B91" s="37" t="s">
        <v>53</v>
      </c>
      <c r="C91" s="14">
        <v>0.09183673469387756</v>
      </c>
      <c r="D91" s="15">
        <v>0.11267605633802817</v>
      </c>
      <c r="E91" s="15">
        <v>0.06818181818181818</v>
      </c>
      <c r="F91" s="15">
        <v>0.08333333333333333</v>
      </c>
      <c r="G91" s="15">
        <v>0</v>
      </c>
      <c r="H91" s="57">
        <v>0.08898305084745763</v>
      </c>
      <c r="I91" s="62"/>
      <c r="J91" s="43"/>
      <c r="K91" s="43"/>
      <c r="L91" s="43"/>
      <c r="M91" s="43"/>
      <c r="N91" s="43"/>
      <c r="O91" s="43"/>
      <c r="P91" s="11"/>
      <c r="Q91" s="92"/>
      <c r="R91" s="92"/>
      <c r="S91" s="92"/>
    </row>
    <row r="92" spans="1:19" ht="12.75">
      <c r="A92" s="10"/>
      <c r="B92" s="37" t="s">
        <v>54</v>
      </c>
      <c r="C92" s="14">
        <v>0.061224489795918366</v>
      </c>
      <c r="D92" s="15">
        <v>0.014084507042253521</v>
      </c>
      <c r="E92" s="15">
        <v>0</v>
      </c>
      <c r="F92" s="15">
        <v>0</v>
      </c>
      <c r="G92" s="15">
        <v>0</v>
      </c>
      <c r="H92" s="57">
        <v>0.029661016949152543</v>
      </c>
      <c r="I92" s="62"/>
      <c r="J92" s="43"/>
      <c r="K92" s="43"/>
      <c r="L92" s="43"/>
      <c r="M92" s="43"/>
      <c r="N92" s="43"/>
      <c r="O92" s="43"/>
      <c r="P92" s="11"/>
      <c r="Q92" s="92"/>
      <c r="R92" s="92"/>
      <c r="S92" s="92"/>
    </row>
    <row r="93" spans="1:19" ht="12.75">
      <c r="A93" s="10"/>
      <c r="B93" s="37" t="s">
        <v>55</v>
      </c>
      <c r="C93" s="14">
        <v>0.07142857142857142</v>
      </c>
      <c r="D93" s="15">
        <v>0.014084507042253521</v>
      </c>
      <c r="E93" s="15">
        <v>0.022727272727272728</v>
      </c>
      <c r="F93" s="15">
        <v>0</v>
      </c>
      <c r="G93" s="15">
        <v>0</v>
      </c>
      <c r="H93" s="57">
        <v>0.038135593220338986</v>
      </c>
      <c r="I93" s="62"/>
      <c r="J93" s="43"/>
      <c r="K93" s="43"/>
      <c r="L93" s="43"/>
      <c r="M93" s="43"/>
      <c r="N93" s="43"/>
      <c r="O93" s="43"/>
      <c r="P93" s="11"/>
      <c r="Q93" s="92"/>
      <c r="R93" s="92"/>
      <c r="S93" s="92"/>
    </row>
    <row r="94" spans="1:19" ht="12.75">
      <c r="A94" s="6"/>
      <c r="B94" s="58" t="s">
        <v>17</v>
      </c>
      <c r="C94" s="26">
        <v>98</v>
      </c>
      <c r="D94" s="16">
        <v>71</v>
      </c>
      <c r="E94" s="16">
        <v>44</v>
      </c>
      <c r="F94" s="16">
        <v>12</v>
      </c>
      <c r="G94" s="16">
        <v>11</v>
      </c>
      <c r="H94" s="58">
        <v>236</v>
      </c>
      <c r="I94" s="62"/>
      <c r="J94" s="43"/>
      <c r="K94" s="43"/>
      <c r="L94" s="43"/>
      <c r="M94" s="43"/>
      <c r="N94" s="43"/>
      <c r="O94" s="43"/>
      <c r="P94" s="11"/>
      <c r="Q94" s="92"/>
      <c r="R94" s="92"/>
      <c r="S94" s="92"/>
    </row>
    <row r="95" spans="1:19" ht="12.75">
      <c r="A95" s="12" t="str">
        <f>"9a."</f>
        <v>9a.</v>
      </c>
      <c r="B95" s="63" t="s">
        <v>86</v>
      </c>
      <c r="C95" s="35"/>
      <c r="D95" s="36"/>
      <c r="E95" s="36"/>
      <c r="F95" s="36"/>
      <c r="G95" s="36"/>
      <c r="H95" s="82"/>
      <c r="I95" s="62"/>
      <c r="J95" s="77"/>
      <c r="K95" s="64"/>
      <c r="L95" s="64"/>
      <c r="M95" s="64"/>
      <c r="N95" s="64"/>
      <c r="O95" s="64"/>
      <c r="P95" s="11"/>
      <c r="Q95" s="92"/>
      <c r="R95" s="92"/>
      <c r="S95" s="92"/>
    </row>
    <row r="96" spans="1:19" ht="12.75">
      <c r="A96" s="10"/>
      <c r="B96" s="64" t="s">
        <v>87</v>
      </c>
      <c r="C96" s="14">
        <v>0.047058823529411764</v>
      </c>
      <c r="D96" s="15">
        <v>0.11267605633802817</v>
      </c>
      <c r="E96" s="15">
        <v>0.022222222222222223</v>
      </c>
      <c r="F96" s="15">
        <v>0</v>
      </c>
      <c r="G96" s="15">
        <v>0.09090909090909091</v>
      </c>
      <c r="H96" s="57">
        <v>0.06278026905829596</v>
      </c>
      <c r="I96" s="62" t="s">
        <v>9</v>
      </c>
      <c r="J96" s="64"/>
      <c r="K96" s="64"/>
      <c r="L96" s="64"/>
      <c r="M96" s="64"/>
      <c r="N96" s="64"/>
      <c r="O96" s="64"/>
      <c r="P96" s="11"/>
      <c r="Q96" s="92"/>
      <c r="R96" s="92"/>
      <c r="S96" s="92"/>
    </row>
    <row r="97" spans="1:19" ht="12.75">
      <c r="A97" s="10"/>
      <c r="B97" s="64" t="s">
        <v>88</v>
      </c>
      <c r="C97" s="14">
        <v>0.058823529411764705</v>
      </c>
      <c r="D97" s="15">
        <v>0.1267605633802817</v>
      </c>
      <c r="E97" s="15">
        <v>0.022222222222222223</v>
      </c>
      <c r="F97" s="15">
        <v>0.18181818181818182</v>
      </c>
      <c r="G97" s="15">
        <v>0</v>
      </c>
      <c r="H97" s="57">
        <v>0.07623318385650224</v>
      </c>
      <c r="I97" s="62" t="s">
        <v>9</v>
      </c>
      <c r="J97" s="64"/>
      <c r="K97" s="64"/>
      <c r="L97" s="64"/>
      <c r="M97" s="64"/>
      <c r="N97" s="64"/>
      <c r="O97" s="64"/>
      <c r="P97" s="11"/>
      <c r="Q97" s="92"/>
      <c r="R97" s="92"/>
      <c r="S97" s="92"/>
    </row>
    <row r="98" spans="1:19" ht="12.75">
      <c r="A98" s="10"/>
      <c r="B98" s="64" t="s">
        <v>89</v>
      </c>
      <c r="C98" s="14">
        <v>0.047058823529411764</v>
      </c>
      <c r="D98" s="15">
        <v>0.2535211267605634</v>
      </c>
      <c r="E98" s="15">
        <v>0.022222222222222223</v>
      </c>
      <c r="F98" s="15">
        <v>0</v>
      </c>
      <c r="G98" s="15">
        <v>0</v>
      </c>
      <c r="H98" s="57">
        <v>0.1031390134529148</v>
      </c>
      <c r="I98" s="62" t="s">
        <v>9</v>
      </c>
      <c r="J98" s="64"/>
      <c r="K98" s="64"/>
      <c r="L98" s="64"/>
      <c r="M98" s="64"/>
      <c r="N98" s="64"/>
      <c r="O98" s="64"/>
      <c r="P98" s="11"/>
      <c r="Q98" s="92"/>
      <c r="R98" s="92"/>
      <c r="S98" s="92"/>
    </row>
    <row r="99" spans="1:19" ht="12.75">
      <c r="A99" s="10"/>
      <c r="B99" s="64" t="s">
        <v>90</v>
      </c>
      <c r="C99" s="14">
        <v>0.03529411764705882</v>
      </c>
      <c r="D99" s="15">
        <v>0.14084507042253522</v>
      </c>
      <c r="E99" s="15">
        <v>0</v>
      </c>
      <c r="F99" s="15">
        <v>0.09090909090909091</v>
      </c>
      <c r="G99" s="15">
        <v>0</v>
      </c>
      <c r="H99" s="57">
        <v>0.06278026905829596</v>
      </c>
      <c r="I99" s="62" t="s">
        <v>9</v>
      </c>
      <c r="J99" s="64"/>
      <c r="K99" s="64"/>
      <c r="L99" s="64"/>
      <c r="M99" s="64"/>
      <c r="N99" s="64"/>
      <c r="O99" s="64"/>
      <c r="P99" s="11"/>
      <c r="Q99" s="92"/>
      <c r="R99" s="92"/>
      <c r="S99" s="92"/>
    </row>
    <row r="100" spans="1:19" ht="12.75">
      <c r="A100" s="10"/>
      <c r="B100" s="64" t="s">
        <v>91</v>
      </c>
      <c r="C100" s="14">
        <v>0</v>
      </c>
      <c r="D100" s="15">
        <v>0</v>
      </c>
      <c r="E100" s="15">
        <v>0</v>
      </c>
      <c r="F100" s="15">
        <v>0</v>
      </c>
      <c r="G100" s="15">
        <v>0</v>
      </c>
      <c r="H100" s="57">
        <v>0</v>
      </c>
      <c r="I100" s="62" t="s">
        <v>9</v>
      </c>
      <c r="J100" s="64"/>
      <c r="K100" s="64"/>
      <c r="L100" s="64"/>
      <c r="M100" s="64"/>
      <c r="N100" s="64"/>
      <c r="O100" s="64"/>
      <c r="P100" s="11"/>
      <c r="Q100" s="92"/>
      <c r="R100" s="92"/>
      <c r="S100" s="92"/>
    </row>
    <row r="101" spans="1:19" ht="12.75">
      <c r="A101" s="10"/>
      <c r="B101" s="64" t="s">
        <v>92</v>
      </c>
      <c r="C101" s="14">
        <v>0.023529411764705882</v>
      </c>
      <c r="D101" s="15">
        <v>0</v>
      </c>
      <c r="E101" s="15">
        <v>0</v>
      </c>
      <c r="F101" s="15">
        <v>0</v>
      </c>
      <c r="G101" s="15">
        <v>0</v>
      </c>
      <c r="H101" s="57">
        <v>0.008968609865470852</v>
      </c>
      <c r="I101" s="62" t="s">
        <v>9</v>
      </c>
      <c r="J101" s="64"/>
      <c r="K101" s="64"/>
      <c r="L101" s="64"/>
      <c r="M101" s="64"/>
      <c r="N101" s="64"/>
      <c r="O101" s="64"/>
      <c r="P101" s="11"/>
      <c r="Q101" s="92"/>
      <c r="R101" s="92"/>
      <c r="S101" s="92"/>
    </row>
    <row r="102" spans="1:19" ht="12.75">
      <c r="A102" s="10"/>
      <c r="B102" s="64" t="s">
        <v>93</v>
      </c>
      <c r="C102" s="14">
        <v>0</v>
      </c>
      <c r="D102" s="15">
        <v>0.014084507042253521</v>
      </c>
      <c r="E102" s="15">
        <v>0</v>
      </c>
      <c r="F102" s="15">
        <v>0.6363636363636364</v>
      </c>
      <c r="G102" s="15">
        <v>0</v>
      </c>
      <c r="H102" s="57">
        <v>0.03587443946188341</v>
      </c>
      <c r="I102" s="62" t="s">
        <v>9</v>
      </c>
      <c r="J102" s="64"/>
      <c r="K102" s="64"/>
      <c r="L102" s="64"/>
      <c r="M102" s="64"/>
      <c r="N102" s="64"/>
      <c r="O102" s="64"/>
      <c r="P102" s="11"/>
      <c r="Q102" s="92"/>
      <c r="R102" s="92"/>
      <c r="S102" s="92"/>
    </row>
    <row r="103" spans="1:19" ht="12.75">
      <c r="A103" s="10"/>
      <c r="B103" s="64" t="s">
        <v>94</v>
      </c>
      <c r="C103" s="14">
        <v>0.047058823529411764</v>
      </c>
      <c r="D103" s="15">
        <v>0</v>
      </c>
      <c r="E103" s="15">
        <v>0</v>
      </c>
      <c r="F103" s="15">
        <v>0</v>
      </c>
      <c r="G103" s="15">
        <v>0</v>
      </c>
      <c r="H103" s="57">
        <v>0.017937219730941704</v>
      </c>
      <c r="I103" s="62" t="s">
        <v>9</v>
      </c>
      <c r="J103" s="64"/>
      <c r="K103" s="64"/>
      <c r="L103" s="64"/>
      <c r="M103" s="64"/>
      <c r="N103" s="64"/>
      <c r="O103" s="64"/>
      <c r="P103" s="11"/>
      <c r="Q103" s="92"/>
      <c r="R103" s="92"/>
      <c r="S103" s="92"/>
    </row>
    <row r="104" spans="1:19" ht="12.75">
      <c r="A104" s="10"/>
      <c r="B104" s="64" t="s">
        <v>95</v>
      </c>
      <c r="C104" s="14">
        <v>0</v>
      </c>
      <c r="D104" s="15">
        <v>0</v>
      </c>
      <c r="E104" s="15">
        <v>0.044444444444444446</v>
      </c>
      <c r="F104" s="15">
        <v>0</v>
      </c>
      <c r="G104" s="15">
        <v>0</v>
      </c>
      <c r="H104" s="57">
        <v>0.008968609865470852</v>
      </c>
      <c r="I104" s="62" t="s">
        <v>9</v>
      </c>
      <c r="J104" s="64"/>
      <c r="K104" s="64"/>
      <c r="L104" s="64"/>
      <c r="M104" s="64"/>
      <c r="N104" s="64"/>
      <c r="O104" s="64"/>
      <c r="P104" s="11"/>
      <c r="Q104" s="92"/>
      <c r="R104" s="92"/>
      <c r="S104" s="92"/>
    </row>
    <row r="105" spans="1:19" ht="12.75">
      <c r="A105" s="10"/>
      <c r="B105" s="64" t="s">
        <v>96</v>
      </c>
      <c r="C105" s="14">
        <v>0</v>
      </c>
      <c r="D105" s="15">
        <v>0</v>
      </c>
      <c r="E105" s="15">
        <v>0</v>
      </c>
      <c r="F105" s="15">
        <v>0</v>
      </c>
      <c r="G105" s="15">
        <v>0</v>
      </c>
      <c r="H105" s="57">
        <v>0</v>
      </c>
      <c r="I105" s="62" t="s">
        <v>9</v>
      </c>
      <c r="J105" s="64"/>
      <c r="K105" s="64"/>
      <c r="L105" s="64"/>
      <c r="M105" s="64"/>
      <c r="N105" s="64"/>
      <c r="O105" s="64"/>
      <c r="P105" s="11"/>
      <c r="Q105" s="92"/>
      <c r="R105" s="92"/>
      <c r="S105" s="92"/>
    </row>
    <row r="106" spans="1:19" ht="12.75">
      <c r="A106" s="10"/>
      <c r="B106" s="64" t="s">
        <v>97</v>
      </c>
      <c r="C106" s="14">
        <v>0</v>
      </c>
      <c r="D106" s="15">
        <v>0.028169014084507043</v>
      </c>
      <c r="E106" s="15">
        <v>0</v>
      </c>
      <c r="F106" s="15">
        <v>0</v>
      </c>
      <c r="G106" s="15">
        <v>0.9090909090909091</v>
      </c>
      <c r="H106" s="57">
        <v>0.053811659192825115</v>
      </c>
      <c r="I106" s="62" t="s">
        <v>9</v>
      </c>
      <c r="J106" s="64"/>
      <c r="K106" s="64"/>
      <c r="L106" s="64"/>
      <c r="M106" s="64"/>
      <c r="N106" s="64"/>
      <c r="O106" s="64"/>
      <c r="P106" s="11"/>
      <c r="Q106" s="92"/>
      <c r="R106" s="92"/>
      <c r="S106" s="92"/>
    </row>
    <row r="107" spans="1:19" ht="12.75">
      <c r="A107" s="10"/>
      <c r="B107" s="64" t="s">
        <v>98</v>
      </c>
      <c r="C107" s="14">
        <v>0</v>
      </c>
      <c r="D107" s="15">
        <v>0</v>
      </c>
      <c r="E107" s="15">
        <v>0</v>
      </c>
      <c r="F107" s="15">
        <v>0</v>
      </c>
      <c r="G107" s="15">
        <v>0</v>
      </c>
      <c r="H107" s="57">
        <v>0</v>
      </c>
      <c r="I107" s="62" t="s">
        <v>9</v>
      </c>
      <c r="J107" s="64"/>
      <c r="K107" s="64"/>
      <c r="L107" s="64"/>
      <c r="M107" s="64"/>
      <c r="N107" s="64"/>
      <c r="O107" s="64"/>
      <c r="P107" s="11"/>
      <c r="Q107" s="92"/>
      <c r="R107" s="92"/>
      <c r="S107" s="92"/>
    </row>
    <row r="108" spans="1:19" ht="12.75">
      <c r="A108" s="10"/>
      <c r="B108" s="64" t="s">
        <v>99</v>
      </c>
      <c r="C108" s="14">
        <v>0.03529411764705882</v>
      </c>
      <c r="D108" s="15">
        <v>0.014084507042253521</v>
      </c>
      <c r="E108" s="15">
        <v>0</v>
      </c>
      <c r="F108" s="15">
        <v>0</v>
      </c>
      <c r="G108" s="15">
        <v>0</v>
      </c>
      <c r="H108" s="57">
        <v>0.017937219730941704</v>
      </c>
      <c r="I108" s="62" t="s">
        <v>9</v>
      </c>
      <c r="J108" s="64"/>
      <c r="K108" s="64"/>
      <c r="L108" s="64"/>
      <c r="M108" s="64"/>
      <c r="N108" s="64"/>
      <c r="O108" s="64"/>
      <c r="P108" s="11"/>
      <c r="Q108" s="92"/>
      <c r="R108" s="92"/>
      <c r="S108" s="92"/>
    </row>
    <row r="109" spans="1:19" ht="12.75">
      <c r="A109" s="10"/>
      <c r="B109" s="64" t="s">
        <v>100</v>
      </c>
      <c r="C109" s="14">
        <v>0.09411764705882353</v>
      </c>
      <c r="D109" s="15">
        <v>0</v>
      </c>
      <c r="E109" s="15">
        <v>0.08888888888888889</v>
      </c>
      <c r="F109" s="15">
        <v>0</v>
      </c>
      <c r="G109" s="15">
        <v>0</v>
      </c>
      <c r="H109" s="57">
        <v>0.053811659192825115</v>
      </c>
      <c r="I109" s="62" t="s">
        <v>9</v>
      </c>
      <c r="J109" s="64"/>
      <c r="K109" s="64"/>
      <c r="L109" s="64"/>
      <c r="M109" s="64"/>
      <c r="N109" s="64"/>
      <c r="O109" s="64"/>
      <c r="P109" s="11"/>
      <c r="Q109" s="92"/>
      <c r="R109" s="92"/>
      <c r="S109" s="92"/>
    </row>
    <row r="110" spans="1:19" ht="12.75">
      <c r="A110" s="10"/>
      <c r="B110" s="64" t="s">
        <v>101</v>
      </c>
      <c r="C110" s="14">
        <v>0</v>
      </c>
      <c r="D110" s="15">
        <v>0</v>
      </c>
      <c r="E110" s="15">
        <v>0</v>
      </c>
      <c r="F110" s="15">
        <v>0</v>
      </c>
      <c r="G110" s="15">
        <v>0</v>
      </c>
      <c r="H110" s="57">
        <v>0</v>
      </c>
      <c r="I110" s="62" t="s">
        <v>9</v>
      </c>
      <c r="J110" s="64"/>
      <c r="K110" s="64"/>
      <c r="L110" s="64"/>
      <c r="M110" s="64"/>
      <c r="N110" s="64"/>
      <c r="O110" s="64"/>
      <c r="P110" s="11"/>
      <c r="Q110" s="92"/>
      <c r="R110" s="92"/>
      <c r="S110" s="92"/>
    </row>
    <row r="111" spans="1:19" ht="12.75">
      <c r="A111" s="10"/>
      <c r="B111" s="64" t="s">
        <v>102</v>
      </c>
      <c r="C111" s="14">
        <v>0</v>
      </c>
      <c r="D111" s="15">
        <v>0</v>
      </c>
      <c r="E111" s="15">
        <v>0.022222222222222223</v>
      </c>
      <c r="F111" s="15">
        <v>0</v>
      </c>
      <c r="G111" s="15">
        <v>0</v>
      </c>
      <c r="H111" s="57">
        <v>0.004484304932735426</v>
      </c>
      <c r="I111" s="62" t="s">
        <v>9</v>
      </c>
      <c r="J111" s="64"/>
      <c r="K111" s="64"/>
      <c r="L111" s="64"/>
      <c r="M111" s="64"/>
      <c r="N111" s="64"/>
      <c r="O111" s="64"/>
      <c r="P111" s="11"/>
      <c r="Q111" s="92"/>
      <c r="R111" s="92"/>
      <c r="S111" s="92"/>
    </row>
    <row r="112" spans="1:19" ht="12.75">
      <c r="A112" s="10"/>
      <c r="B112" s="64" t="s">
        <v>103</v>
      </c>
      <c r="C112" s="14">
        <v>0.011764705882352941</v>
      </c>
      <c r="D112" s="15">
        <v>0</v>
      </c>
      <c r="E112" s="15">
        <v>0.08888888888888889</v>
      </c>
      <c r="F112" s="15">
        <v>0</v>
      </c>
      <c r="G112" s="15">
        <v>0</v>
      </c>
      <c r="H112" s="57">
        <v>0.02242152466367713</v>
      </c>
      <c r="I112" s="62" t="s">
        <v>9</v>
      </c>
      <c r="J112" s="64"/>
      <c r="K112" s="64"/>
      <c r="L112" s="64"/>
      <c r="M112" s="64"/>
      <c r="N112" s="64"/>
      <c r="O112" s="64"/>
      <c r="P112" s="11"/>
      <c r="Q112" s="92"/>
      <c r="R112" s="92"/>
      <c r="S112" s="92"/>
    </row>
    <row r="113" spans="1:19" ht="12.75">
      <c r="A113" s="10"/>
      <c r="B113" s="64" t="s">
        <v>104</v>
      </c>
      <c r="C113" s="14">
        <v>0.023529411764705882</v>
      </c>
      <c r="D113" s="15">
        <v>0</v>
      </c>
      <c r="E113" s="15">
        <v>0.06666666666666667</v>
      </c>
      <c r="F113" s="15">
        <v>0</v>
      </c>
      <c r="G113" s="15">
        <v>0</v>
      </c>
      <c r="H113" s="57">
        <v>0.02242152466367713</v>
      </c>
      <c r="I113" s="62" t="s">
        <v>9</v>
      </c>
      <c r="J113" s="64"/>
      <c r="K113" s="64"/>
      <c r="L113" s="64"/>
      <c r="M113" s="64"/>
      <c r="N113" s="64"/>
      <c r="O113" s="64"/>
      <c r="P113" s="11"/>
      <c r="Q113" s="92"/>
      <c r="R113" s="92"/>
      <c r="S113" s="92"/>
    </row>
    <row r="114" spans="1:19" ht="12.75">
      <c r="A114" s="10"/>
      <c r="B114" s="64" t="s">
        <v>105</v>
      </c>
      <c r="C114" s="14">
        <v>0.011764705882352941</v>
      </c>
      <c r="D114" s="15">
        <v>0</v>
      </c>
      <c r="E114" s="15">
        <v>0.044444444444444446</v>
      </c>
      <c r="F114" s="15">
        <v>0</v>
      </c>
      <c r="G114" s="15">
        <v>0</v>
      </c>
      <c r="H114" s="57">
        <v>0.013452914798206279</v>
      </c>
      <c r="I114" s="83" t="s">
        <v>9</v>
      </c>
      <c r="J114" s="64"/>
      <c r="K114" s="64"/>
      <c r="L114" s="64"/>
      <c r="M114" s="64"/>
      <c r="N114" s="64"/>
      <c r="O114" s="64"/>
      <c r="P114" s="11"/>
      <c r="Q114" s="92"/>
      <c r="R114" s="92"/>
      <c r="S114" s="92"/>
    </row>
    <row r="115" spans="1:19" ht="12.75">
      <c r="A115" s="10"/>
      <c r="B115" s="64" t="s">
        <v>106</v>
      </c>
      <c r="C115" s="14">
        <v>0.09411764705882353</v>
      </c>
      <c r="D115" s="15">
        <v>0</v>
      </c>
      <c r="E115" s="15">
        <v>0.06666666666666667</v>
      </c>
      <c r="F115" s="15">
        <v>0</v>
      </c>
      <c r="G115" s="15">
        <v>0</v>
      </c>
      <c r="H115" s="57">
        <v>0.04932735426008968</v>
      </c>
      <c r="I115" s="83" t="s">
        <v>9</v>
      </c>
      <c r="J115" s="64"/>
      <c r="K115" s="64"/>
      <c r="L115" s="64"/>
      <c r="M115" s="64"/>
      <c r="N115" s="64"/>
      <c r="O115" s="64"/>
      <c r="P115" s="11"/>
      <c r="Q115" s="92"/>
      <c r="R115" s="92"/>
      <c r="S115" s="92"/>
    </row>
    <row r="116" spans="1:19" ht="12.75">
      <c r="A116" s="10"/>
      <c r="B116" s="64" t="s">
        <v>107</v>
      </c>
      <c r="C116" s="14">
        <v>0</v>
      </c>
      <c r="D116" s="15">
        <v>0</v>
      </c>
      <c r="E116" s="15">
        <v>0.24444444444444444</v>
      </c>
      <c r="F116" s="15">
        <v>0</v>
      </c>
      <c r="G116" s="15">
        <v>0</v>
      </c>
      <c r="H116" s="57">
        <v>0.04932735426008968</v>
      </c>
      <c r="I116" s="47" t="s">
        <v>9</v>
      </c>
      <c r="J116" s="64"/>
      <c r="K116" s="64"/>
      <c r="L116" s="64"/>
      <c r="M116" s="64"/>
      <c r="N116" s="64"/>
      <c r="O116" s="64"/>
      <c r="P116" s="11"/>
      <c r="Q116" s="92"/>
      <c r="R116" s="92"/>
      <c r="S116" s="92"/>
    </row>
    <row r="117" spans="1:19" ht="12.75">
      <c r="A117" s="10"/>
      <c r="B117" s="64" t="s">
        <v>108</v>
      </c>
      <c r="C117" s="14">
        <v>0.07058823529411765</v>
      </c>
      <c r="D117" s="15">
        <v>0</v>
      </c>
      <c r="E117" s="15">
        <v>0.044444444444444446</v>
      </c>
      <c r="F117" s="15">
        <v>0.09090909090909091</v>
      </c>
      <c r="G117" s="15">
        <v>0</v>
      </c>
      <c r="H117" s="57">
        <v>0.04035874439461883</v>
      </c>
      <c r="I117" s="47" t="s">
        <v>9</v>
      </c>
      <c r="J117" s="64"/>
      <c r="K117" s="64"/>
      <c r="L117" s="64"/>
      <c r="M117" s="64"/>
      <c r="N117" s="64"/>
      <c r="O117" s="64"/>
      <c r="P117" s="11"/>
      <c r="Q117" s="92"/>
      <c r="R117" s="92"/>
      <c r="S117" s="92"/>
    </row>
    <row r="118" spans="1:19" ht="12.75">
      <c r="A118" s="6"/>
      <c r="B118" s="58" t="s">
        <v>109</v>
      </c>
      <c r="C118" s="16"/>
      <c r="D118" s="16"/>
      <c r="E118" s="16"/>
      <c r="F118" s="16"/>
      <c r="G118" s="16"/>
      <c r="H118" s="58"/>
      <c r="I118" s="84"/>
      <c r="J118" s="43"/>
      <c r="K118" s="43"/>
      <c r="L118" s="43"/>
      <c r="M118" s="43"/>
      <c r="N118" s="43"/>
      <c r="O118" s="43"/>
      <c r="P118" s="11"/>
      <c r="Q118" s="92"/>
      <c r="R118" s="92"/>
      <c r="S118" s="92"/>
    </row>
    <row r="119" spans="1:19" ht="12.75">
      <c r="A119" s="46" t="s">
        <v>451</v>
      </c>
      <c r="B119" s="13"/>
      <c r="C119" s="23"/>
      <c r="D119" s="23"/>
      <c r="E119" s="23"/>
      <c r="F119" s="23"/>
      <c r="G119" s="23"/>
      <c r="H119" s="21"/>
      <c r="I119" s="47"/>
      <c r="J119" s="11"/>
      <c r="K119" s="11"/>
      <c r="L119" s="11"/>
      <c r="M119" s="11"/>
      <c r="N119" s="11"/>
      <c r="O119" s="11"/>
      <c r="P119" s="11"/>
      <c r="Q119" s="92"/>
      <c r="R119" s="92"/>
      <c r="S119" s="92"/>
    </row>
    <row r="120" spans="1:19" ht="12.75">
      <c r="A120" s="50" t="s">
        <v>452</v>
      </c>
      <c r="B120" s="11"/>
      <c r="C120" s="11"/>
      <c r="D120" s="11"/>
      <c r="E120" s="11"/>
      <c r="F120" s="11"/>
      <c r="G120" s="11"/>
      <c r="H120" s="24"/>
      <c r="I120" s="47"/>
      <c r="J120" s="11"/>
      <c r="K120" s="11"/>
      <c r="L120" s="11"/>
      <c r="M120" s="11"/>
      <c r="N120" s="11"/>
      <c r="O120" s="11"/>
      <c r="P120" s="11"/>
      <c r="Q120" s="92"/>
      <c r="R120" s="92"/>
      <c r="S120" s="92"/>
    </row>
    <row r="121" spans="1:19" ht="12.75">
      <c r="A121" s="50" t="s">
        <v>453</v>
      </c>
      <c r="B121" s="11"/>
      <c r="C121" s="11"/>
      <c r="D121" s="11"/>
      <c r="E121" s="11"/>
      <c r="F121" s="11"/>
      <c r="G121" s="11"/>
      <c r="H121" s="24"/>
      <c r="I121" s="47"/>
      <c r="J121" s="11"/>
      <c r="K121" s="11"/>
      <c r="L121" s="11"/>
      <c r="M121" s="11"/>
      <c r="N121" s="11"/>
      <c r="O121" s="11"/>
      <c r="P121" s="11"/>
      <c r="Q121" s="92"/>
      <c r="R121" s="92"/>
      <c r="S121" s="92"/>
    </row>
    <row r="122" spans="1:19" ht="12.75">
      <c r="A122" s="54" t="s">
        <v>58</v>
      </c>
      <c r="B122" s="7"/>
      <c r="C122" s="7"/>
      <c r="D122" s="7"/>
      <c r="E122" s="7"/>
      <c r="F122" s="7"/>
      <c r="G122" s="7"/>
      <c r="H122" s="25"/>
      <c r="I122" s="47"/>
      <c r="J122" s="11"/>
      <c r="K122" s="11"/>
      <c r="L122" s="11"/>
      <c r="M122" s="11"/>
      <c r="N122" s="11"/>
      <c r="O122" s="11"/>
      <c r="P122" s="11"/>
      <c r="Q122" s="92"/>
      <c r="R122" s="92"/>
      <c r="S122" s="92"/>
    </row>
    <row r="123" spans="1:19" ht="4.5" customHeight="1">
      <c r="A123" s="12"/>
      <c r="B123" s="21"/>
      <c r="C123" s="13"/>
      <c r="D123" s="13"/>
      <c r="E123" s="13"/>
      <c r="F123" s="13"/>
      <c r="G123" s="13"/>
      <c r="H123" s="21"/>
      <c r="I123" s="47"/>
      <c r="J123" s="11"/>
      <c r="K123" s="11"/>
      <c r="L123" s="11"/>
      <c r="M123" s="11"/>
      <c r="N123" s="11"/>
      <c r="O123" s="11"/>
      <c r="P123" s="11"/>
      <c r="Q123" s="92"/>
      <c r="R123" s="92"/>
      <c r="S123" s="92"/>
    </row>
    <row r="124" spans="1:19" s="72" customFormat="1" ht="12.75" customHeight="1">
      <c r="A124" s="70" t="s">
        <v>455</v>
      </c>
      <c r="B124" s="2"/>
      <c r="C124" s="3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5" t="s">
        <v>6</v>
      </c>
      <c r="I124" s="71"/>
      <c r="J124" s="86"/>
      <c r="K124" s="86"/>
      <c r="L124" s="86"/>
      <c r="M124" s="86"/>
      <c r="N124" s="86"/>
      <c r="O124" s="86"/>
      <c r="P124" s="11"/>
      <c r="Q124" s="96"/>
      <c r="R124" s="96"/>
      <c r="S124" s="96"/>
    </row>
    <row r="125" spans="1:19" s="72" customFormat="1" ht="12.75" customHeight="1">
      <c r="A125" s="85" t="s">
        <v>110</v>
      </c>
      <c r="B125" s="86" t="s">
        <v>111</v>
      </c>
      <c r="C125" s="87"/>
      <c r="D125" s="88"/>
      <c r="E125" s="88"/>
      <c r="F125" s="88"/>
      <c r="G125" s="88"/>
      <c r="H125" s="89"/>
      <c r="I125" s="71"/>
      <c r="J125" s="86"/>
      <c r="K125" s="86"/>
      <c r="L125" s="86"/>
      <c r="M125" s="86"/>
      <c r="N125" s="86"/>
      <c r="O125" s="86"/>
      <c r="P125" s="11"/>
      <c r="Q125" s="96"/>
      <c r="R125" s="96"/>
      <c r="S125" s="96"/>
    </row>
    <row r="126" spans="1:19" ht="12.75">
      <c r="A126" s="10"/>
      <c r="B126" s="64" t="s">
        <v>112</v>
      </c>
      <c r="C126" s="14">
        <v>0</v>
      </c>
      <c r="D126" s="15">
        <v>0</v>
      </c>
      <c r="E126" s="15">
        <v>0</v>
      </c>
      <c r="F126" s="15">
        <v>0</v>
      </c>
      <c r="G126" s="15">
        <v>0</v>
      </c>
      <c r="H126" s="57">
        <v>0</v>
      </c>
      <c r="I126" s="47" t="s">
        <v>9</v>
      </c>
      <c r="J126" s="64"/>
      <c r="K126" s="64"/>
      <c r="L126" s="64"/>
      <c r="M126" s="64"/>
      <c r="N126" s="64"/>
      <c r="O126" s="64"/>
      <c r="P126" s="11"/>
      <c r="Q126" s="92"/>
      <c r="R126" s="92"/>
      <c r="S126" s="92"/>
    </row>
    <row r="127" spans="1:19" ht="12.75">
      <c r="A127" s="10"/>
      <c r="B127" s="64" t="s">
        <v>113</v>
      </c>
      <c r="C127" s="14">
        <v>0</v>
      </c>
      <c r="D127" s="15">
        <v>0</v>
      </c>
      <c r="E127" s="15">
        <v>0</v>
      </c>
      <c r="F127" s="15">
        <v>0</v>
      </c>
      <c r="G127" s="15">
        <v>0</v>
      </c>
      <c r="H127" s="57">
        <v>0</v>
      </c>
      <c r="I127" s="47" t="s">
        <v>9</v>
      </c>
      <c r="J127" s="64"/>
      <c r="K127" s="64"/>
      <c r="L127" s="64"/>
      <c r="M127" s="64"/>
      <c r="N127" s="64"/>
      <c r="O127" s="64"/>
      <c r="P127" s="11"/>
      <c r="Q127" s="92"/>
      <c r="R127" s="92"/>
      <c r="S127" s="92"/>
    </row>
    <row r="128" spans="1:19" ht="12.75">
      <c r="A128" s="10"/>
      <c r="B128" s="64" t="s">
        <v>114</v>
      </c>
      <c r="C128" s="14">
        <v>0.03529411764705882</v>
      </c>
      <c r="D128" s="15">
        <v>0</v>
      </c>
      <c r="E128" s="15">
        <v>0.044444444444444446</v>
      </c>
      <c r="F128" s="15">
        <v>0</v>
      </c>
      <c r="G128" s="15">
        <v>0</v>
      </c>
      <c r="H128" s="57">
        <v>0.02242152466367713</v>
      </c>
      <c r="I128" s="47" t="s">
        <v>9</v>
      </c>
      <c r="J128" s="64"/>
      <c r="K128" s="64"/>
      <c r="L128" s="64"/>
      <c r="M128" s="64"/>
      <c r="N128" s="64"/>
      <c r="O128" s="64"/>
      <c r="P128" s="11"/>
      <c r="Q128" s="92"/>
      <c r="R128" s="92"/>
      <c r="S128" s="92"/>
    </row>
    <row r="129" spans="1:19" ht="12.75">
      <c r="A129" s="10"/>
      <c r="B129" s="64" t="s">
        <v>115</v>
      </c>
      <c r="C129" s="14">
        <v>0.09411764705882353</v>
      </c>
      <c r="D129" s="15">
        <v>0</v>
      </c>
      <c r="E129" s="15">
        <v>0.022222222222222223</v>
      </c>
      <c r="F129" s="15">
        <v>0</v>
      </c>
      <c r="G129" s="15">
        <v>0</v>
      </c>
      <c r="H129" s="57">
        <v>0.04035874439461883</v>
      </c>
      <c r="I129" s="47" t="s">
        <v>9</v>
      </c>
      <c r="J129" s="64"/>
      <c r="K129" s="64"/>
      <c r="L129" s="64"/>
      <c r="M129" s="64"/>
      <c r="N129" s="64"/>
      <c r="O129" s="64"/>
      <c r="P129" s="11"/>
      <c r="Q129" s="92"/>
      <c r="R129" s="92"/>
      <c r="S129" s="92"/>
    </row>
    <row r="130" spans="1:19" ht="12.75">
      <c r="A130" s="10"/>
      <c r="B130" s="64" t="s">
        <v>116</v>
      </c>
      <c r="C130" s="14">
        <v>0.11764705882352941</v>
      </c>
      <c r="D130" s="15">
        <v>0.09859154929577464</v>
      </c>
      <c r="E130" s="15">
        <v>0.022222222222222223</v>
      </c>
      <c r="F130" s="15">
        <v>0</v>
      </c>
      <c r="G130" s="15">
        <v>0</v>
      </c>
      <c r="H130" s="57">
        <v>0.08071748878923767</v>
      </c>
      <c r="I130" s="47" t="s">
        <v>9</v>
      </c>
      <c r="J130" s="64"/>
      <c r="K130" s="64"/>
      <c r="L130" s="64"/>
      <c r="M130" s="64"/>
      <c r="N130" s="64"/>
      <c r="O130" s="64"/>
      <c r="P130" s="11"/>
      <c r="Q130" s="92"/>
      <c r="R130" s="92"/>
      <c r="S130" s="92"/>
    </row>
    <row r="131" spans="1:19" ht="12.75">
      <c r="A131" s="10"/>
      <c r="B131" s="64" t="s">
        <v>117</v>
      </c>
      <c r="C131" s="14">
        <v>0.08235294117647059</v>
      </c>
      <c r="D131" s="15">
        <v>0.09859154929577464</v>
      </c>
      <c r="E131" s="15">
        <v>0.044444444444444446</v>
      </c>
      <c r="F131" s="15">
        <v>0</v>
      </c>
      <c r="G131" s="15">
        <v>0</v>
      </c>
      <c r="H131" s="57">
        <v>0.07174887892376682</v>
      </c>
      <c r="I131" s="47" t="s">
        <v>9</v>
      </c>
      <c r="J131" s="64"/>
      <c r="K131" s="64"/>
      <c r="L131" s="64"/>
      <c r="M131" s="64"/>
      <c r="N131" s="64"/>
      <c r="O131" s="64"/>
      <c r="P131" s="11"/>
      <c r="Q131" s="92"/>
      <c r="R131" s="92"/>
      <c r="S131" s="92"/>
    </row>
    <row r="132" spans="1:19" ht="12.75">
      <c r="A132" s="10"/>
      <c r="B132" s="64" t="s">
        <v>118</v>
      </c>
      <c r="C132" s="14">
        <v>0.023529411764705882</v>
      </c>
      <c r="D132" s="15">
        <v>0</v>
      </c>
      <c r="E132" s="15">
        <v>0</v>
      </c>
      <c r="F132" s="15">
        <v>0</v>
      </c>
      <c r="G132" s="15">
        <v>0</v>
      </c>
      <c r="H132" s="57">
        <v>0.008968609865470852</v>
      </c>
      <c r="I132" s="47" t="s">
        <v>9</v>
      </c>
      <c r="J132" s="64"/>
      <c r="K132" s="64"/>
      <c r="L132" s="64"/>
      <c r="M132" s="64"/>
      <c r="N132" s="64"/>
      <c r="O132" s="64"/>
      <c r="P132" s="11"/>
      <c r="Q132" s="92"/>
      <c r="R132" s="92"/>
      <c r="S132" s="92"/>
    </row>
    <row r="133" spans="1:19" ht="12.75">
      <c r="A133" s="10"/>
      <c r="B133" s="64" t="s">
        <v>119</v>
      </c>
      <c r="C133" s="14">
        <v>0.023529411764705882</v>
      </c>
      <c r="D133" s="15">
        <v>0.014084507042253521</v>
      </c>
      <c r="E133" s="15">
        <v>0.08888888888888889</v>
      </c>
      <c r="F133" s="15">
        <v>0</v>
      </c>
      <c r="G133" s="15">
        <v>0</v>
      </c>
      <c r="H133" s="57">
        <v>0.03139013452914798</v>
      </c>
      <c r="I133" s="47" t="s">
        <v>9</v>
      </c>
      <c r="J133" s="64"/>
      <c r="K133" s="64"/>
      <c r="L133" s="64"/>
      <c r="M133" s="64"/>
      <c r="N133" s="64"/>
      <c r="O133" s="64"/>
      <c r="P133" s="11"/>
      <c r="Q133" s="92"/>
      <c r="R133" s="92"/>
      <c r="S133" s="92"/>
    </row>
    <row r="134" spans="1:19" ht="12.75">
      <c r="A134" s="10"/>
      <c r="B134" s="64" t="s">
        <v>120</v>
      </c>
      <c r="C134" s="14">
        <v>0</v>
      </c>
      <c r="D134" s="15">
        <v>0</v>
      </c>
      <c r="E134" s="15">
        <v>0</v>
      </c>
      <c r="F134" s="15">
        <v>0</v>
      </c>
      <c r="G134" s="15">
        <v>0</v>
      </c>
      <c r="H134" s="57">
        <v>0</v>
      </c>
      <c r="I134" s="47" t="s">
        <v>9</v>
      </c>
      <c r="J134" s="64"/>
      <c r="K134" s="64"/>
      <c r="L134" s="64"/>
      <c r="M134" s="64"/>
      <c r="N134" s="64"/>
      <c r="O134" s="64"/>
      <c r="P134" s="11"/>
      <c r="Q134" s="92"/>
      <c r="R134" s="92"/>
      <c r="S134" s="92"/>
    </row>
    <row r="135" spans="1:19" ht="12.75">
      <c r="A135" s="10"/>
      <c r="B135" s="64" t="s">
        <v>121</v>
      </c>
      <c r="C135" s="14">
        <v>0</v>
      </c>
      <c r="D135" s="15">
        <v>0.014084507042253521</v>
      </c>
      <c r="E135" s="15">
        <v>0</v>
      </c>
      <c r="F135" s="15">
        <v>0</v>
      </c>
      <c r="G135" s="15">
        <v>0</v>
      </c>
      <c r="H135" s="57">
        <v>0.004484304932735426</v>
      </c>
      <c r="I135" s="47" t="s">
        <v>9</v>
      </c>
      <c r="J135" s="64"/>
      <c r="K135" s="64"/>
      <c r="L135" s="64"/>
      <c r="M135" s="64"/>
      <c r="N135" s="64"/>
      <c r="O135" s="64"/>
      <c r="P135" s="11"/>
      <c r="Q135" s="92"/>
      <c r="R135" s="92"/>
      <c r="S135" s="92"/>
    </row>
    <row r="136" spans="1:19" ht="12.75">
      <c r="A136" s="10"/>
      <c r="B136" s="64" t="s">
        <v>122</v>
      </c>
      <c r="C136" s="14">
        <v>0.011764705882352941</v>
      </c>
      <c r="D136" s="15">
        <v>0</v>
      </c>
      <c r="E136" s="15">
        <v>0</v>
      </c>
      <c r="F136" s="15">
        <v>0</v>
      </c>
      <c r="G136" s="15">
        <v>0</v>
      </c>
      <c r="H136" s="57">
        <v>0.004484304932735426</v>
      </c>
      <c r="I136" s="47" t="s">
        <v>9</v>
      </c>
      <c r="J136" s="64"/>
      <c r="K136" s="64"/>
      <c r="L136" s="64"/>
      <c r="M136" s="64"/>
      <c r="N136" s="64"/>
      <c r="O136" s="64"/>
      <c r="P136" s="11"/>
      <c r="Q136" s="92"/>
      <c r="R136" s="92"/>
      <c r="S136" s="92"/>
    </row>
    <row r="137" spans="1:19" ht="12.75">
      <c r="A137" s="10"/>
      <c r="B137" s="64" t="s">
        <v>123</v>
      </c>
      <c r="C137" s="14">
        <v>0.011764705882352941</v>
      </c>
      <c r="D137" s="15">
        <v>0.014084507042253521</v>
      </c>
      <c r="E137" s="15">
        <v>0</v>
      </c>
      <c r="F137" s="15">
        <v>0</v>
      </c>
      <c r="G137" s="15">
        <v>0</v>
      </c>
      <c r="H137" s="57">
        <v>0.008968609865470852</v>
      </c>
      <c r="I137" s="47" t="s">
        <v>9</v>
      </c>
      <c r="J137" s="64"/>
      <c r="K137" s="64"/>
      <c r="L137" s="64"/>
      <c r="M137" s="64"/>
      <c r="N137" s="64"/>
      <c r="O137" s="64"/>
      <c r="P137" s="11"/>
      <c r="Q137" s="92"/>
      <c r="R137" s="92"/>
      <c r="S137" s="92"/>
    </row>
    <row r="138" spans="1:19" ht="12.75">
      <c r="A138" s="10"/>
      <c r="B138" s="64" t="s">
        <v>124</v>
      </c>
      <c r="C138" s="14">
        <v>0</v>
      </c>
      <c r="D138" s="15">
        <v>0.014084507042253521</v>
      </c>
      <c r="E138" s="15">
        <v>0</v>
      </c>
      <c r="F138" s="15">
        <v>0</v>
      </c>
      <c r="G138" s="15">
        <v>0</v>
      </c>
      <c r="H138" s="57">
        <v>0.004484304932735426</v>
      </c>
      <c r="I138" s="47" t="s">
        <v>9</v>
      </c>
      <c r="J138" s="64"/>
      <c r="K138" s="64"/>
      <c r="L138" s="64"/>
      <c r="M138" s="64"/>
      <c r="N138" s="64"/>
      <c r="O138" s="64"/>
      <c r="P138" s="11"/>
      <c r="Q138" s="92"/>
      <c r="R138" s="92"/>
      <c r="S138" s="92"/>
    </row>
    <row r="139" spans="1:19" ht="12.75">
      <c r="A139" s="10"/>
      <c r="B139" s="64" t="s">
        <v>125</v>
      </c>
      <c r="C139" s="14">
        <v>0</v>
      </c>
      <c r="D139" s="15">
        <v>0.014084507042253521</v>
      </c>
      <c r="E139" s="15">
        <v>0</v>
      </c>
      <c r="F139" s="15">
        <v>0</v>
      </c>
      <c r="G139" s="15">
        <v>0</v>
      </c>
      <c r="H139" s="57">
        <v>0.004484304932735426</v>
      </c>
      <c r="I139" s="47" t="s">
        <v>9</v>
      </c>
      <c r="J139" s="64"/>
      <c r="K139" s="64"/>
      <c r="L139" s="64"/>
      <c r="M139" s="64"/>
      <c r="N139" s="64"/>
      <c r="O139" s="64"/>
      <c r="P139" s="11"/>
      <c r="Q139" s="92"/>
      <c r="R139" s="92"/>
      <c r="S139" s="92"/>
    </row>
    <row r="140" spans="1:19" ht="12.75">
      <c r="A140" s="10"/>
      <c r="B140" s="64" t="s">
        <v>126</v>
      </c>
      <c r="C140" s="14">
        <v>0</v>
      </c>
      <c r="D140" s="15">
        <v>0.014084507042253521</v>
      </c>
      <c r="E140" s="15">
        <v>0</v>
      </c>
      <c r="F140" s="15">
        <v>0</v>
      </c>
      <c r="G140" s="15">
        <v>0</v>
      </c>
      <c r="H140" s="57">
        <v>0.004484304932735426</v>
      </c>
      <c r="I140" s="47" t="s">
        <v>9</v>
      </c>
      <c r="J140" s="64"/>
      <c r="K140" s="64"/>
      <c r="L140" s="64"/>
      <c r="M140" s="64"/>
      <c r="N140" s="64"/>
      <c r="O140" s="64"/>
      <c r="P140" s="11"/>
      <c r="Q140" s="92"/>
      <c r="R140" s="92"/>
      <c r="S140" s="92"/>
    </row>
    <row r="141" spans="1:19" ht="12.75">
      <c r="A141" s="10"/>
      <c r="B141" s="64" t="s">
        <v>127</v>
      </c>
      <c r="C141" s="14">
        <v>0</v>
      </c>
      <c r="D141" s="15">
        <v>0.028169014084507043</v>
      </c>
      <c r="E141" s="15">
        <v>0</v>
      </c>
      <c r="F141" s="15">
        <v>0</v>
      </c>
      <c r="G141" s="15">
        <v>0</v>
      </c>
      <c r="H141" s="57">
        <v>0.008968609865470852</v>
      </c>
      <c r="I141" s="47" t="s">
        <v>9</v>
      </c>
      <c r="J141" s="64"/>
      <c r="K141" s="64"/>
      <c r="L141" s="64"/>
      <c r="M141" s="64"/>
      <c r="N141" s="64"/>
      <c r="O141" s="64"/>
      <c r="P141" s="11"/>
      <c r="Q141" s="92"/>
      <c r="R141" s="92"/>
      <c r="S141" s="92"/>
    </row>
    <row r="142" spans="1:19" ht="12.75">
      <c r="A142" s="6"/>
      <c r="B142" s="16" t="s">
        <v>17</v>
      </c>
      <c r="C142" s="42">
        <v>85</v>
      </c>
      <c r="D142" s="43">
        <v>71</v>
      </c>
      <c r="E142" s="43">
        <v>45</v>
      </c>
      <c r="F142" s="43">
        <v>11</v>
      </c>
      <c r="G142" s="43">
        <v>11</v>
      </c>
      <c r="H142" s="41">
        <v>223</v>
      </c>
      <c r="I142" s="47"/>
      <c r="J142" s="11"/>
      <c r="K142" s="11"/>
      <c r="L142" s="11"/>
      <c r="M142" s="11"/>
      <c r="N142" s="11"/>
      <c r="O142" s="11"/>
      <c r="P142" s="11"/>
      <c r="Q142" s="92"/>
      <c r="R142" s="92"/>
      <c r="S142" s="92"/>
    </row>
    <row r="143" spans="1:19" ht="12.75">
      <c r="A143" s="78" t="s">
        <v>128</v>
      </c>
      <c r="B143" s="63" t="s">
        <v>129</v>
      </c>
      <c r="C143" s="22"/>
      <c r="D143" s="23"/>
      <c r="E143" s="23"/>
      <c r="F143" s="23"/>
      <c r="G143" s="23"/>
      <c r="H143" s="29"/>
      <c r="I143" s="47"/>
      <c r="J143" s="92"/>
      <c r="K143" s="92"/>
      <c r="L143" s="92"/>
      <c r="M143" s="92"/>
      <c r="N143" s="92"/>
      <c r="O143" s="92"/>
      <c r="P143" s="11"/>
      <c r="Q143" s="92"/>
      <c r="R143" s="92"/>
      <c r="S143" s="92"/>
    </row>
    <row r="144" spans="1:19" ht="12.75">
      <c r="A144" s="10"/>
      <c r="B144" s="64" t="s">
        <v>130</v>
      </c>
      <c r="C144" s="14">
        <v>0.016666666666666666</v>
      </c>
      <c r="D144" s="15">
        <v>0.05263157894736842</v>
      </c>
      <c r="E144" s="15">
        <v>0</v>
      </c>
      <c r="F144" s="15">
        <v>0</v>
      </c>
      <c r="G144" s="15">
        <v>0</v>
      </c>
      <c r="H144" s="57">
        <v>0.024539877300613498</v>
      </c>
      <c r="I144" s="47"/>
      <c r="J144" s="43"/>
      <c r="K144" s="43"/>
      <c r="L144" s="43"/>
      <c r="M144" s="43"/>
      <c r="N144" s="43"/>
      <c r="O144" s="43"/>
      <c r="P144" s="11"/>
      <c r="Q144" s="92"/>
      <c r="R144" s="92"/>
      <c r="S144" s="92"/>
    </row>
    <row r="145" spans="1:19" ht="15" customHeight="1">
      <c r="A145" s="10"/>
      <c r="B145" s="64" t="s">
        <v>131</v>
      </c>
      <c r="C145" s="14">
        <v>0</v>
      </c>
      <c r="D145" s="15">
        <v>0</v>
      </c>
      <c r="E145" s="15">
        <v>0</v>
      </c>
      <c r="F145" s="15">
        <v>0</v>
      </c>
      <c r="G145" s="15">
        <v>0</v>
      </c>
      <c r="H145" s="57">
        <v>0</v>
      </c>
      <c r="I145" s="47"/>
      <c r="J145" s="43"/>
      <c r="K145" s="43"/>
      <c r="L145" s="43"/>
      <c r="M145" s="43"/>
      <c r="N145" s="43"/>
      <c r="O145" s="43"/>
      <c r="P145" s="11"/>
      <c r="Q145" s="92"/>
      <c r="R145" s="92"/>
      <c r="S145" s="92"/>
    </row>
    <row r="146" spans="1:19" ht="12.75">
      <c r="A146" s="10"/>
      <c r="B146" s="64" t="s">
        <v>132</v>
      </c>
      <c r="C146" s="14">
        <v>0</v>
      </c>
      <c r="D146" s="15">
        <v>0.017543859649122806</v>
      </c>
      <c r="E146" s="15">
        <v>0</v>
      </c>
      <c r="F146" s="15">
        <v>0</v>
      </c>
      <c r="G146" s="15">
        <v>0</v>
      </c>
      <c r="H146" s="57">
        <v>0.006134969325153374</v>
      </c>
      <c r="I146" s="83"/>
      <c r="J146" s="97"/>
      <c r="K146" s="97"/>
      <c r="L146" s="97"/>
      <c r="M146" s="97"/>
      <c r="N146" s="97"/>
      <c r="O146" s="43"/>
      <c r="P146" s="11"/>
      <c r="Q146" s="92"/>
      <c r="R146" s="92"/>
      <c r="S146" s="92"/>
    </row>
    <row r="147" spans="1:19" ht="12.75">
      <c r="A147" s="10"/>
      <c r="B147" s="64" t="s">
        <v>133</v>
      </c>
      <c r="C147" s="14">
        <v>0.03333333333333333</v>
      </c>
      <c r="D147" s="15">
        <v>0.03508771929824561</v>
      </c>
      <c r="E147" s="15">
        <v>0</v>
      </c>
      <c r="F147" s="15">
        <v>0.2222222222222222</v>
      </c>
      <c r="G147" s="15">
        <v>0</v>
      </c>
      <c r="H147" s="57">
        <v>0.03680981595092025</v>
      </c>
      <c r="J147" s="97"/>
      <c r="K147" s="97"/>
      <c r="L147" s="97"/>
      <c r="M147" s="97"/>
      <c r="N147" s="97"/>
      <c r="O147" s="43"/>
      <c r="P147" s="11"/>
      <c r="Q147" s="92"/>
      <c r="R147" s="92"/>
      <c r="S147" s="92"/>
    </row>
    <row r="148" spans="1:19" ht="12.75">
      <c r="A148" s="10"/>
      <c r="B148" s="64" t="s">
        <v>134</v>
      </c>
      <c r="C148" s="14">
        <v>0.06666666666666667</v>
      </c>
      <c r="D148" s="15">
        <v>0.05263157894736842</v>
      </c>
      <c r="E148" s="15">
        <v>0.029411764705882353</v>
      </c>
      <c r="F148" s="15">
        <v>0.2222222222222222</v>
      </c>
      <c r="G148" s="15">
        <v>0</v>
      </c>
      <c r="H148" s="57">
        <v>0.06134969325153374</v>
      </c>
      <c r="J148" s="97"/>
      <c r="K148" s="97"/>
      <c r="L148" s="97"/>
      <c r="M148" s="97"/>
      <c r="N148" s="97"/>
      <c r="O148" s="43"/>
      <c r="P148" s="11"/>
      <c r="Q148" s="92"/>
      <c r="R148" s="92"/>
      <c r="S148" s="92"/>
    </row>
    <row r="149" spans="1:19" ht="12.75">
      <c r="A149" s="10"/>
      <c r="B149" s="64" t="s">
        <v>135</v>
      </c>
      <c r="C149" s="14">
        <v>0.03333333333333333</v>
      </c>
      <c r="D149" s="15">
        <v>0.017543859649122806</v>
      </c>
      <c r="E149" s="15">
        <v>0</v>
      </c>
      <c r="F149" s="15">
        <v>0</v>
      </c>
      <c r="G149" s="15">
        <v>0</v>
      </c>
      <c r="H149" s="57">
        <v>0.018404907975460124</v>
      </c>
      <c r="J149" s="97"/>
      <c r="K149" s="97"/>
      <c r="L149" s="97"/>
      <c r="M149" s="97"/>
      <c r="N149" s="97"/>
      <c r="O149" s="43"/>
      <c r="P149" s="11"/>
      <c r="Q149" s="92"/>
      <c r="R149" s="92"/>
      <c r="S149" s="92"/>
    </row>
    <row r="150" spans="1:19" ht="12.75">
      <c r="A150" s="10"/>
      <c r="B150" s="64" t="s">
        <v>136</v>
      </c>
      <c r="C150" s="14">
        <v>0.06666666666666667</v>
      </c>
      <c r="D150" s="15">
        <v>0.08771929824561403</v>
      </c>
      <c r="E150" s="15">
        <v>0.029411764705882353</v>
      </c>
      <c r="F150" s="15">
        <v>0.1111111111111111</v>
      </c>
      <c r="G150" s="15">
        <v>0</v>
      </c>
      <c r="H150" s="57">
        <v>0.06748466257668712</v>
      </c>
      <c r="J150" s="97"/>
      <c r="K150" s="97"/>
      <c r="L150" s="97"/>
      <c r="M150" s="97"/>
      <c r="N150" s="97"/>
      <c r="O150" s="43"/>
      <c r="P150" s="11"/>
      <c r="Q150" s="92"/>
      <c r="R150" s="92"/>
      <c r="S150" s="92"/>
    </row>
    <row r="151" spans="1:19" ht="12.75">
      <c r="A151" s="10"/>
      <c r="B151" s="64" t="s">
        <v>137</v>
      </c>
      <c r="C151" s="14">
        <v>0.016666666666666666</v>
      </c>
      <c r="D151" s="15">
        <v>0.017543859649122806</v>
      </c>
      <c r="E151" s="15">
        <v>0.029411764705882353</v>
      </c>
      <c r="F151" s="15">
        <v>0.1111111111111111</v>
      </c>
      <c r="G151" s="15">
        <v>0</v>
      </c>
      <c r="H151" s="57">
        <v>0.024539877300613498</v>
      </c>
      <c r="J151" s="97"/>
      <c r="K151" s="97"/>
      <c r="L151" s="97"/>
      <c r="M151" s="97"/>
      <c r="N151" s="97"/>
      <c r="O151" s="43"/>
      <c r="P151" s="11"/>
      <c r="Q151" s="92"/>
      <c r="R151" s="92"/>
      <c r="S151" s="92"/>
    </row>
    <row r="152" spans="1:19" ht="12.75">
      <c r="A152" s="10"/>
      <c r="B152" s="64" t="s">
        <v>138</v>
      </c>
      <c r="C152" s="14">
        <v>0.03333333333333333</v>
      </c>
      <c r="D152" s="15">
        <v>0.05263157894736842</v>
      </c>
      <c r="E152" s="15">
        <v>0</v>
      </c>
      <c r="F152" s="15">
        <v>0</v>
      </c>
      <c r="G152" s="15">
        <v>0</v>
      </c>
      <c r="H152" s="57">
        <v>0.03067484662576687</v>
      </c>
      <c r="J152" s="97"/>
      <c r="K152" s="97"/>
      <c r="L152" s="97"/>
      <c r="M152" s="97"/>
      <c r="N152" s="97"/>
      <c r="O152" s="43"/>
      <c r="P152" s="11"/>
      <c r="Q152" s="92"/>
      <c r="R152" s="92"/>
      <c r="S152" s="92"/>
    </row>
    <row r="153" spans="1:19" ht="12.75">
      <c r="A153" s="10"/>
      <c r="B153" s="64" t="s">
        <v>139</v>
      </c>
      <c r="C153" s="14">
        <v>0.06666666666666667</v>
      </c>
      <c r="D153" s="15">
        <v>0.19298245614035087</v>
      </c>
      <c r="E153" s="15">
        <v>0</v>
      </c>
      <c r="F153" s="15">
        <v>0.1111111111111111</v>
      </c>
      <c r="G153" s="15">
        <v>0</v>
      </c>
      <c r="H153" s="57">
        <v>0.09815950920245399</v>
      </c>
      <c r="J153" s="97"/>
      <c r="K153" s="97"/>
      <c r="L153" s="97"/>
      <c r="M153" s="97"/>
      <c r="N153" s="97"/>
      <c r="O153" s="43"/>
      <c r="P153" s="11"/>
      <c r="Q153" s="92"/>
      <c r="R153" s="92"/>
      <c r="S153" s="92"/>
    </row>
    <row r="154" spans="1:19" ht="12.75">
      <c r="A154" s="10"/>
      <c r="B154" s="64" t="s">
        <v>140</v>
      </c>
      <c r="C154" s="14">
        <v>0.03333333333333333</v>
      </c>
      <c r="D154" s="15">
        <v>0.017543859649122806</v>
      </c>
      <c r="E154" s="15">
        <v>0</v>
      </c>
      <c r="F154" s="15">
        <v>0</v>
      </c>
      <c r="G154" s="15">
        <v>0</v>
      </c>
      <c r="H154" s="57">
        <v>0.018404907975460124</v>
      </c>
      <c r="J154" s="97"/>
      <c r="K154" s="97"/>
      <c r="L154" s="97"/>
      <c r="M154" s="97"/>
      <c r="N154" s="97"/>
      <c r="O154" s="43"/>
      <c r="P154" s="11"/>
      <c r="Q154" s="92"/>
      <c r="R154" s="92"/>
      <c r="S154" s="92"/>
    </row>
    <row r="155" spans="1:19" ht="12.75">
      <c r="A155" s="10"/>
      <c r="B155" s="64" t="s">
        <v>141</v>
      </c>
      <c r="C155" s="14">
        <v>0.1</v>
      </c>
      <c r="D155" s="15">
        <v>0.14035087719298245</v>
      </c>
      <c r="E155" s="15">
        <v>0.08823529411764706</v>
      </c>
      <c r="F155" s="15">
        <v>0.1111111111111111</v>
      </c>
      <c r="G155" s="15">
        <v>0</v>
      </c>
      <c r="H155" s="57">
        <v>0.11042944785276074</v>
      </c>
      <c r="J155" s="97"/>
      <c r="K155" s="97"/>
      <c r="L155" s="97"/>
      <c r="M155" s="97"/>
      <c r="N155" s="97"/>
      <c r="O155" s="43"/>
      <c r="P155" s="11"/>
      <c r="Q155" s="92"/>
      <c r="R155" s="92"/>
      <c r="S155" s="92"/>
    </row>
    <row r="156" spans="1:19" ht="12.75">
      <c r="A156" s="10"/>
      <c r="B156" s="64" t="s">
        <v>142</v>
      </c>
      <c r="C156" s="14">
        <v>0.03333333333333333</v>
      </c>
      <c r="D156" s="15">
        <v>0.07017543859649122</v>
      </c>
      <c r="E156" s="15">
        <v>0</v>
      </c>
      <c r="F156" s="15">
        <v>0</v>
      </c>
      <c r="G156" s="15">
        <v>0</v>
      </c>
      <c r="H156" s="57">
        <v>0.03680981595092025</v>
      </c>
      <c r="J156" s="97"/>
      <c r="K156" s="97"/>
      <c r="L156" s="97"/>
      <c r="M156" s="97"/>
      <c r="N156" s="97"/>
      <c r="O156" s="43"/>
      <c r="P156" s="11"/>
      <c r="Q156" s="92"/>
      <c r="R156" s="92"/>
      <c r="S156" s="92"/>
    </row>
    <row r="157" spans="1:19" ht="12.75">
      <c r="A157" s="10"/>
      <c r="B157" s="64" t="s">
        <v>143</v>
      </c>
      <c r="C157" s="14">
        <v>0</v>
      </c>
      <c r="D157" s="15">
        <v>0.017543859649122806</v>
      </c>
      <c r="E157" s="15">
        <v>0</v>
      </c>
      <c r="F157" s="15">
        <v>0</v>
      </c>
      <c r="G157" s="15">
        <v>0</v>
      </c>
      <c r="H157" s="57">
        <v>0.006134969325153374</v>
      </c>
      <c r="J157" s="97"/>
      <c r="K157" s="97"/>
      <c r="L157" s="97"/>
      <c r="M157" s="97"/>
      <c r="N157" s="97"/>
      <c r="O157" s="43"/>
      <c r="P157" s="11"/>
      <c r="Q157" s="92"/>
      <c r="R157" s="92"/>
      <c r="S157" s="92"/>
    </row>
    <row r="158" spans="1:19" ht="12.75">
      <c r="A158" s="10"/>
      <c r="B158" s="64" t="s">
        <v>144</v>
      </c>
      <c r="C158" s="14">
        <v>0.2</v>
      </c>
      <c r="D158" s="15">
        <v>0</v>
      </c>
      <c r="E158" s="15">
        <v>0.5</v>
      </c>
      <c r="F158" s="15">
        <v>0.1111111111111111</v>
      </c>
      <c r="G158" s="15">
        <v>0</v>
      </c>
      <c r="H158" s="57">
        <v>0.18404907975460122</v>
      </c>
      <c r="J158" s="97"/>
      <c r="K158" s="97"/>
      <c r="L158" s="97"/>
      <c r="M158" s="97"/>
      <c r="N158" s="97"/>
      <c r="O158" s="43"/>
      <c r="P158" s="11"/>
      <c r="Q158" s="92"/>
      <c r="R158" s="92"/>
      <c r="S158" s="92"/>
    </row>
    <row r="159" spans="1:19" ht="12.75">
      <c r="A159" s="10"/>
      <c r="B159" s="64" t="s">
        <v>145</v>
      </c>
      <c r="C159" s="14">
        <v>0.03333333333333333</v>
      </c>
      <c r="D159" s="15">
        <v>0.08771929824561403</v>
      </c>
      <c r="E159" s="15">
        <v>0.058823529411764705</v>
      </c>
      <c r="F159" s="15">
        <v>0</v>
      </c>
      <c r="G159" s="15">
        <v>1</v>
      </c>
      <c r="H159" s="57">
        <v>0.0736196319018405</v>
      </c>
      <c r="J159" s="97"/>
      <c r="K159" s="97"/>
      <c r="L159" s="97"/>
      <c r="M159" s="97"/>
      <c r="N159" s="97"/>
      <c r="O159" s="43"/>
      <c r="P159" s="11"/>
      <c r="Q159" s="92"/>
      <c r="R159" s="92"/>
      <c r="S159" s="92"/>
    </row>
    <row r="160" spans="1:19" ht="12.75">
      <c r="A160" s="10"/>
      <c r="B160" s="64" t="s">
        <v>146</v>
      </c>
      <c r="C160" s="14">
        <v>0.06666666666666667</v>
      </c>
      <c r="D160" s="15">
        <v>0</v>
      </c>
      <c r="E160" s="15">
        <v>0.08823529411764706</v>
      </c>
      <c r="F160" s="15">
        <v>0</v>
      </c>
      <c r="G160" s="15">
        <v>0</v>
      </c>
      <c r="H160" s="57">
        <v>0.04294478527607362</v>
      </c>
      <c r="J160" s="97"/>
      <c r="K160" s="97"/>
      <c r="L160" s="97"/>
      <c r="M160" s="97"/>
      <c r="N160" s="97"/>
      <c r="O160" s="43"/>
      <c r="P160" s="11"/>
      <c r="Q160" s="92"/>
      <c r="R160" s="92"/>
      <c r="S160" s="92"/>
    </row>
    <row r="161" spans="1:19" ht="12.75">
      <c r="A161" s="10"/>
      <c r="B161" s="64" t="s">
        <v>147</v>
      </c>
      <c r="C161" s="14">
        <v>0.016666666666666666</v>
      </c>
      <c r="D161" s="15">
        <v>0.03508771929824561</v>
      </c>
      <c r="E161" s="15">
        <v>0.058823529411764705</v>
      </c>
      <c r="F161" s="15">
        <v>0</v>
      </c>
      <c r="G161" s="15">
        <v>0</v>
      </c>
      <c r="H161" s="57">
        <v>0.03067484662576687</v>
      </c>
      <c r="J161" s="97"/>
      <c r="K161" s="97"/>
      <c r="L161" s="97"/>
      <c r="M161" s="97"/>
      <c r="N161" s="97"/>
      <c r="O161" s="43"/>
      <c r="P161" s="11"/>
      <c r="Q161" s="92"/>
      <c r="R161" s="92"/>
      <c r="S161" s="92"/>
    </row>
    <row r="162" spans="1:19" ht="12.75">
      <c r="A162" s="10"/>
      <c r="B162" s="64" t="s">
        <v>148</v>
      </c>
      <c r="C162" s="14">
        <v>0.15</v>
      </c>
      <c r="D162" s="15">
        <v>0.07017543859649122</v>
      </c>
      <c r="E162" s="15">
        <v>0.058823529411764705</v>
      </c>
      <c r="F162" s="15">
        <v>0</v>
      </c>
      <c r="G162" s="15">
        <v>0</v>
      </c>
      <c r="H162" s="57">
        <v>0.09202453987730061</v>
      </c>
      <c r="J162" s="97"/>
      <c r="K162" s="97"/>
      <c r="L162" s="97"/>
      <c r="M162" s="97"/>
      <c r="N162" s="97"/>
      <c r="O162" s="43"/>
      <c r="P162" s="11"/>
      <c r="Q162" s="92"/>
      <c r="R162" s="92"/>
      <c r="S162" s="92"/>
    </row>
    <row r="163" spans="1:19" ht="12.75">
      <c r="A163" s="10"/>
      <c r="B163" s="64" t="s">
        <v>149</v>
      </c>
      <c r="C163" s="14">
        <v>0.03333333333333333</v>
      </c>
      <c r="D163" s="15">
        <v>0.03508771929824561</v>
      </c>
      <c r="E163" s="15">
        <v>0.058823529411764705</v>
      </c>
      <c r="F163" s="15">
        <v>0</v>
      </c>
      <c r="G163" s="15">
        <v>0</v>
      </c>
      <c r="H163" s="57">
        <v>0.03680981595092025</v>
      </c>
      <c r="J163" s="97"/>
      <c r="K163" s="97"/>
      <c r="L163" s="97"/>
      <c r="M163" s="97"/>
      <c r="N163" s="97"/>
      <c r="O163" s="43"/>
      <c r="P163" s="11"/>
      <c r="Q163" s="92"/>
      <c r="R163" s="92"/>
      <c r="S163" s="92"/>
    </row>
    <row r="164" spans="1:19" ht="12.75">
      <c r="A164" s="6"/>
      <c r="B164" s="16" t="s">
        <v>17</v>
      </c>
      <c r="C164" s="26">
        <v>60</v>
      </c>
      <c r="D164" s="16">
        <v>57</v>
      </c>
      <c r="E164" s="16">
        <v>34</v>
      </c>
      <c r="F164" s="16">
        <v>9</v>
      </c>
      <c r="G164" s="16">
        <v>3</v>
      </c>
      <c r="H164" s="58">
        <v>163</v>
      </c>
      <c r="J164" s="97"/>
      <c r="K164" s="97"/>
      <c r="L164" s="97"/>
      <c r="M164" s="97"/>
      <c r="N164" s="97"/>
      <c r="O164" s="97"/>
      <c r="P164" s="11"/>
      <c r="Q164" s="92"/>
      <c r="R164" s="92"/>
      <c r="S164" s="92"/>
    </row>
    <row r="165" spans="3:19" ht="12.75">
      <c r="C165" s="90"/>
      <c r="D165" s="90"/>
      <c r="E165" s="90"/>
      <c r="F165" s="90"/>
      <c r="G165" s="90"/>
      <c r="H165" s="90"/>
      <c r="J165" s="92"/>
      <c r="K165" s="92"/>
      <c r="L165" s="92"/>
      <c r="M165" s="92"/>
      <c r="N165" s="92"/>
      <c r="O165" s="92"/>
      <c r="P165" s="98"/>
      <c r="Q165" s="92"/>
      <c r="R165" s="92"/>
      <c r="S165" s="92"/>
    </row>
    <row r="166" spans="1:19" ht="12.75">
      <c r="A166" s="91" t="s">
        <v>9</v>
      </c>
      <c r="J166" s="92"/>
      <c r="K166" s="92"/>
      <c r="L166" s="92"/>
      <c r="M166" s="92"/>
      <c r="N166" s="92"/>
      <c r="O166" s="92"/>
      <c r="P166" s="98"/>
      <c r="Q166" s="92"/>
      <c r="R166" s="92"/>
      <c r="S166" s="92"/>
    </row>
    <row r="167" spans="1:19" ht="12.75">
      <c r="A167" s="533">
        <v>38915</v>
      </c>
      <c r="B167" s="533"/>
      <c r="J167" s="92"/>
      <c r="K167" s="92"/>
      <c r="L167" s="92"/>
      <c r="M167" s="92"/>
      <c r="N167" s="92"/>
      <c r="O167" s="92"/>
      <c r="P167" s="98"/>
      <c r="Q167" s="92"/>
      <c r="R167" s="92"/>
      <c r="S167" s="92"/>
    </row>
    <row r="168" spans="10:19" ht="12.75">
      <c r="J168" s="92"/>
      <c r="K168" s="92"/>
      <c r="L168" s="92"/>
      <c r="M168" s="92"/>
      <c r="N168" s="92"/>
      <c r="O168" s="92"/>
      <c r="P168" s="98"/>
      <c r="Q168" s="92"/>
      <c r="R168" s="92"/>
      <c r="S168" s="92"/>
    </row>
    <row r="169" spans="10:19" ht="12.75">
      <c r="J169" s="92"/>
      <c r="K169" s="92"/>
      <c r="L169" s="92"/>
      <c r="M169" s="92"/>
      <c r="N169" s="92"/>
      <c r="O169" s="92"/>
      <c r="P169" s="98"/>
      <c r="Q169" s="92"/>
      <c r="R169" s="92"/>
      <c r="S169" s="92"/>
    </row>
    <row r="170" spans="10:19" ht="12.75">
      <c r="J170" s="92"/>
      <c r="K170" s="92"/>
      <c r="L170" s="92"/>
      <c r="M170" s="92"/>
      <c r="N170" s="92"/>
      <c r="O170" s="92"/>
      <c r="P170" s="98"/>
      <c r="Q170" s="92"/>
      <c r="R170" s="92"/>
      <c r="S170" s="92"/>
    </row>
    <row r="171" spans="10:19" ht="12.75">
      <c r="J171" s="92"/>
      <c r="K171" s="92"/>
      <c r="L171" s="92"/>
      <c r="M171" s="92"/>
      <c r="N171" s="92"/>
      <c r="O171" s="92"/>
      <c r="P171" s="98"/>
      <c r="Q171" s="92"/>
      <c r="R171" s="92"/>
      <c r="S171" s="92"/>
    </row>
    <row r="172" spans="10:19" ht="12.75">
      <c r="J172" s="92"/>
      <c r="K172" s="92"/>
      <c r="L172" s="92"/>
      <c r="M172" s="92"/>
      <c r="N172" s="92"/>
      <c r="O172" s="92"/>
      <c r="P172" s="98"/>
      <c r="Q172" s="92"/>
      <c r="R172" s="92"/>
      <c r="S172" s="92"/>
    </row>
    <row r="173" spans="10:19" ht="12.75">
      <c r="J173" s="92"/>
      <c r="K173" s="92"/>
      <c r="L173" s="92"/>
      <c r="M173" s="92"/>
      <c r="N173" s="92"/>
      <c r="O173" s="92"/>
      <c r="P173" s="98"/>
      <c r="Q173" s="92"/>
      <c r="R173" s="92"/>
      <c r="S173" s="92"/>
    </row>
    <row r="174" spans="10:19" ht="12.75">
      <c r="J174" s="92"/>
      <c r="K174" s="92"/>
      <c r="L174" s="92"/>
      <c r="M174" s="92"/>
      <c r="N174" s="92"/>
      <c r="O174" s="92"/>
      <c r="P174" s="98"/>
      <c r="Q174" s="92"/>
      <c r="R174" s="92"/>
      <c r="S174" s="92"/>
    </row>
    <row r="175" spans="10:19" ht="12.75">
      <c r="J175" s="92"/>
      <c r="K175" s="92"/>
      <c r="L175" s="92"/>
      <c r="M175" s="92"/>
      <c r="N175" s="92"/>
      <c r="O175" s="92"/>
      <c r="P175" s="98"/>
      <c r="Q175" s="92"/>
      <c r="R175" s="92"/>
      <c r="S175" s="92"/>
    </row>
    <row r="176" spans="10:19" ht="12.75">
      <c r="J176" s="92"/>
      <c r="K176" s="92"/>
      <c r="L176" s="92"/>
      <c r="M176" s="92"/>
      <c r="N176" s="92"/>
      <c r="O176" s="92"/>
      <c r="P176" s="98"/>
      <c r="Q176" s="92"/>
      <c r="R176" s="92"/>
      <c r="S176" s="92"/>
    </row>
    <row r="177" spans="10:19" ht="12.75">
      <c r="J177" s="92"/>
      <c r="K177" s="92"/>
      <c r="L177" s="92"/>
      <c r="M177" s="92"/>
      <c r="N177" s="92"/>
      <c r="O177" s="92"/>
      <c r="P177" s="98"/>
      <c r="Q177" s="92"/>
      <c r="R177" s="92"/>
      <c r="S177" s="92"/>
    </row>
    <row r="178" spans="10:19" ht="12.75">
      <c r="J178" s="92"/>
      <c r="K178" s="92"/>
      <c r="L178" s="92"/>
      <c r="M178" s="92"/>
      <c r="N178" s="92"/>
      <c r="O178" s="92"/>
      <c r="P178" s="98"/>
      <c r="Q178" s="92"/>
      <c r="R178" s="92"/>
      <c r="S178" s="92"/>
    </row>
    <row r="179" spans="10:19" ht="12.75">
      <c r="J179" s="92"/>
      <c r="K179" s="92"/>
      <c r="L179" s="92"/>
      <c r="M179" s="92"/>
      <c r="N179" s="92"/>
      <c r="O179" s="92"/>
      <c r="P179" s="98"/>
      <c r="Q179" s="92"/>
      <c r="R179" s="92"/>
      <c r="S179" s="92"/>
    </row>
    <row r="180" spans="10:19" ht="12.75">
      <c r="J180" s="92"/>
      <c r="K180" s="92"/>
      <c r="L180" s="92"/>
      <c r="M180" s="92"/>
      <c r="N180" s="92"/>
      <c r="O180" s="92"/>
      <c r="P180" s="98"/>
      <c r="Q180" s="92"/>
      <c r="R180" s="92"/>
      <c r="S180" s="92"/>
    </row>
    <row r="181" spans="10:19" ht="12.75">
      <c r="J181" s="92"/>
      <c r="K181" s="92"/>
      <c r="L181" s="92"/>
      <c r="M181" s="92"/>
      <c r="N181" s="92"/>
      <c r="O181" s="92"/>
      <c r="P181" s="98"/>
      <c r="Q181" s="92"/>
      <c r="R181" s="92"/>
      <c r="S181" s="92"/>
    </row>
    <row r="182" spans="10:19" ht="12.75">
      <c r="J182" s="92"/>
      <c r="K182" s="92"/>
      <c r="L182" s="92"/>
      <c r="M182" s="92"/>
      <c r="N182" s="92"/>
      <c r="O182" s="92"/>
      <c r="P182" s="98"/>
      <c r="Q182" s="92"/>
      <c r="R182" s="92"/>
      <c r="S182" s="92"/>
    </row>
    <row r="183" spans="10:19" ht="12.75">
      <c r="J183" s="92"/>
      <c r="K183" s="92"/>
      <c r="L183" s="92"/>
      <c r="M183" s="92"/>
      <c r="N183" s="92"/>
      <c r="O183" s="92"/>
      <c r="P183" s="98"/>
      <c r="Q183" s="92"/>
      <c r="R183" s="92"/>
      <c r="S183" s="92"/>
    </row>
    <row r="184" spans="10:19" ht="12.75">
      <c r="J184" s="92"/>
      <c r="K184" s="92"/>
      <c r="L184" s="92"/>
      <c r="M184" s="92"/>
      <c r="N184" s="92"/>
      <c r="O184" s="92"/>
      <c r="P184" s="98"/>
      <c r="Q184" s="92"/>
      <c r="R184" s="92"/>
      <c r="S184" s="92"/>
    </row>
    <row r="185" spans="10:19" ht="12.75">
      <c r="J185" s="92"/>
      <c r="K185" s="92"/>
      <c r="L185" s="92"/>
      <c r="M185" s="92"/>
      <c r="N185" s="92"/>
      <c r="O185" s="92"/>
      <c r="P185" s="98"/>
      <c r="Q185" s="92"/>
      <c r="R185" s="92"/>
      <c r="S185" s="92"/>
    </row>
    <row r="186" spans="10:19" ht="12.75">
      <c r="J186" s="92"/>
      <c r="K186" s="92"/>
      <c r="L186" s="92"/>
      <c r="M186" s="92"/>
      <c r="N186" s="92"/>
      <c r="O186" s="92"/>
      <c r="P186" s="98"/>
      <c r="Q186" s="92"/>
      <c r="R186" s="92"/>
      <c r="S186" s="92"/>
    </row>
    <row r="187" spans="10:19" ht="12.75">
      <c r="J187" s="92"/>
      <c r="K187" s="92"/>
      <c r="L187" s="92"/>
      <c r="M187" s="92"/>
      <c r="N187" s="92"/>
      <c r="O187" s="92"/>
      <c r="P187" s="98"/>
      <c r="Q187" s="92"/>
      <c r="R187" s="92"/>
      <c r="S187" s="92"/>
    </row>
    <row r="188" spans="10:19" ht="12.75">
      <c r="J188" s="92"/>
      <c r="K188" s="92"/>
      <c r="L188" s="92"/>
      <c r="M188" s="92"/>
      <c r="N188" s="92"/>
      <c r="O188" s="92"/>
      <c r="P188" s="98"/>
      <c r="Q188" s="92"/>
      <c r="R188" s="92"/>
      <c r="S188" s="92"/>
    </row>
    <row r="189" spans="10:19" ht="12.75">
      <c r="J189" s="92"/>
      <c r="K189" s="92"/>
      <c r="L189" s="92"/>
      <c r="M189" s="92"/>
      <c r="N189" s="92"/>
      <c r="O189" s="92"/>
      <c r="P189" s="98"/>
      <c r="Q189" s="92"/>
      <c r="R189" s="92"/>
      <c r="S189" s="92"/>
    </row>
    <row r="190" spans="10:19" ht="12.75">
      <c r="J190" s="92"/>
      <c r="K190" s="92"/>
      <c r="L190" s="92"/>
      <c r="M190" s="92"/>
      <c r="N190" s="92"/>
      <c r="O190" s="92"/>
      <c r="P190" s="98"/>
      <c r="Q190" s="92"/>
      <c r="R190" s="92"/>
      <c r="S190" s="92"/>
    </row>
    <row r="191" spans="10:19" ht="12.75">
      <c r="J191" s="92"/>
      <c r="K191" s="92"/>
      <c r="L191" s="92"/>
      <c r="M191" s="92"/>
      <c r="N191" s="92"/>
      <c r="O191" s="92"/>
      <c r="P191" s="98"/>
      <c r="Q191" s="92"/>
      <c r="R191" s="92"/>
      <c r="S191" s="92"/>
    </row>
    <row r="192" spans="10:19" ht="12.75">
      <c r="J192" s="92"/>
      <c r="K192" s="92"/>
      <c r="L192" s="92"/>
      <c r="M192" s="92"/>
      <c r="N192" s="92"/>
      <c r="O192" s="92"/>
      <c r="P192" s="98"/>
      <c r="Q192" s="92"/>
      <c r="R192" s="92"/>
      <c r="S192" s="92"/>
    </row>
    <row r="193" spans="10:19" ht="12.75">
      <c r="J193" s="92"/>
      <c r="K193" s="92"/>
      <c r="L193" s="92"/>
      <c r="M193" s="92"/>
      <c r="N193" s="92"/>
      <c r="O193" s="92"/>
      <c r="P193" s="98"/>
      <c r="Q193" s="92"/>
      <c r="R193" s="92"/>
      <c r="S193" s="92"/>
    </row>
    <row r="194" spans="10:19" ht="12.75">
      <c r="J194" s="92"/>
      <c r="K194" s="92"/>
      <c r="L194" s="92"/>
      <c r="M194" s="92"/>
      <c r="N194" s="92"/>
      <c r="O194" s="92"/>
      <c r="P194" s="98"/>
      <c r="Q194" s="92"/>
      <c r="R194" s="92"/>
      <c r="S194" s="92"/>
    </row>
    <row r="195" spans="10:19" ht="12.75">
      <c r="J195" s="92"/>
      <c r="K195" s="92"/>
      <c r="L195" s="92"/>
      <c r="M195" s="92"/>
      <c r="N195" s="92"/>
      <c r="O195" s="92"/>
      <c r="P195" s="98"/>
      <c r="Q195" s="92"/>
      <c r="R195" s="92"/>
      <c r="S195" s="92"/>
    </row>
    <row r="196" spans="10:19" ht="12.75">
      <c r="J196" s="92"/>
      <c r="K196" s="92"/>
      <c r="L196" s="92"/>
      <c r="M196" s="92"/>
      <c r="N196" s="92"/>
      <c r="O196" s="92"/>
      <c r="P196" s="98"/>
      <c r="Q196" s="92"/>
      <c r="R196" s="92"/>
      <c r="S196" s="92"/>
    </row>
    <row r="197" spans="10:19" ht="12.75">
      <c r="J197" s="92"/>
      <c r="K197" s="92"/>
      <c r="L197" s="92"/>
      <c r="M197" s="92"/>
      <c r="N197" s="92"/>
      <c r="O197" s="92"/>
      <c r="P197" s="98"/>
      <c r="Q197" s="92"/>
      <c r="R197" s="92"/>
      <c r="S197" s="92"/>
    </row>
    <row r="198" spans="10:19" ht="12.75">
      <c r="J198" s="92"/>
      <c r="K198" s="92"/>
      <c r="L198" s="92"/>
      <c r="M198" s="92"/>
      <c r="N198" s="92"/>
      <c r="O198" s="92"/>
      <c r="P198" s="98"/>
      <c r="Q198" s="92"/>
      <c r="R198" s="92"/>
      <c r="S198" s="92"/>
    </row>
    <row r="199" spans="10:19" ht="12.75">
      <c r="J199" s="92"/>
      <c r="K199" s="92"/>
      <c r="L199" s="92"/>
      <c r="M199" s="92"/>
      <c r="N199" s="92"/>
      <c r="O199" s="92"/>
      <c r="P199" s="98"/>
      <c r="Q199" s="92"/>
      <c r="R199" s="92"/>
      <c r="S199" s="92"/>
    </row>
    <row r="200" spans="10:19" ht="12.75">
      <c r="J200" s="92"/>
      <c r="K200" s="92"/>
      <c r="L200" s="92"/>
      <c r="M200" s="92"/>
      <c r="N200" s="92"/>
      <c r="O200" s="92"/>
      <c r="P200" s="98"/>
      <c r="Q200" s="92"/>
      <c r="R200" s="92"/>
      <c r="S200" s="92"/>
    </row>
    <row r="201" spans="10:19" ht="12.75">
      <c r="J201" s="92"/>
      <c r="K201" s="92"/>
      <c r="L201" s="92"/>
      <c r="M201" s="92"/>
      <c r="N201" s="92"/>
      <c r="O201" s="92"/>
      <c r="P201" s="98"/>
      <c r="Q201" s="92"/>
      <c r="R201" s="92"/>
      <c r="S201" s="92"/>
    </row>
    <row r="202" spans="10:19" ht="12.75">
      <c r="J202" s="92"/>
      <c r="K202" s="92"/>
      <c r="L202" s="92"/>
      <c r="M202" s="92"/>
      <c r="N202" s="92"/>
      <c r="O202" s="92"/>
      <c r="P202" s="98"/>
      <c r="Q202" s="92"/>
      <c r="R202" s="92"/>
      <c r="S202" s="92"/>
    </row>
    <row r="203" spans="10:19" ht="12.75">
      <c r="J203" s="92"/>
      <c r="K203" s="92"/>
      <c r="L203" s="92"/>
      <c r="M203" s="92"/>
      <c r="N203" s="92"/>
      <c r="O203" s="92"/>
      <c r="P203" s="98"/>
      <c r="Q203" s="92"/>
      <c r="R203" s="92"/>
      <c r="S203" s="92"/>
    </row>
    <row r="204" spans="10:19" ht="12.75">
      <c r="J204" s="92"/>
      <c r="K204" s="92"/>
      <c r="L204" s="92"/>
      <c r="M204" s="92"/>
      <c r="N204" s="92"/>
      <c r="O204" s="92"/>
      <c r="P204" s="98"/>
      <c r="Q204" s="92"/>
      <c r="R204" s="92"/>
      <c r="S204" s="92"/>
    </row>
    <row r="205" spans="10:19" ht="12.75">
      <c r="J205" s="92"/>
      <c r="K205" s="92"/>
      <c r="L205" s="92"/>
      <c r="M205" s="92"/>
      <c r="N205" s="92"/>
      <c r="O205" s="92"/>
      <c r="P205" s="98"/>
      <c r="Q205" s="92"/>
      <c r="R205" s="92"/>
      <c r="S205" s="92"/>
    </row>
    <row r="206" spans="10:19" ht="12.75">
      <c r="J206" s="92"/>
      <c r="K206" s="92"/>
      <c r="L206" s="92"/>
      <c r="M206" s="92"/>
      <c r="N206" s="92"/>
      <c r="O206" s="92"/>
      <c r="P206" s="98"/>
      <c r="Q206" s="92"/>
      <c r="R206" s="92"/>
      <c r="S206" s="92"/>
    </row>
    <row r="207" spans="10:19" ht="12.75">
      <c r="J207" s="92"/>
      <c r="K207" s="92"/>
      <c r="L207" s="92"/>
      <c r="M207" s="92"/>
      <c r="N207" s="92"/>
      <c r="O207" s="92"/>
      <c r="P207" s="98"/>
      <c r="Q207" s="92"/>
      <c r="R207" s="92"/>
      <c r="S207" s="92"/>
    </row>
    <row r="208" spans="10:19" ht="12.75">
      <c r="J208" s="92"/>
      <c r="K208" s="92"/>
      <c r="L208" s="92"/>
      <c r="M208" s="92"/>
      <c r="N208" s="92"/>
      <c r="O208" s="92"/>
      <c r="P208" s="98"/>
      <c r="Q208" s="92"/>
      <c r="R208" s="92"/>
      <c r="S208" s="92"/>
    </row>
    <row r="209" spans="10:19" ht="12.75">
      <c r="J209" s="92"/>
      <c r="K209" s="92"/>
      <c r="L209" s="92"/>
      <c r="M209" s="92"/>
      <c r="N209" s="92"/>
      <c r="O209" s="92"/>
      <c r="P209" s="98"/>
      <c r="Q209" s="92"/>
      <c r="R209" s="92"/>
      <c r="S209" s="92"/>
    </row>
    <row r="210" spans="10:19" ht="12.75">
      <c r="J210" s="92"/>
      <c r="K210" s="92"/>
      <c r="L210" s="92"/>
      <c r="M210" s="92"/>
      <c r="N210" s="92"/>
      <c r="O210" s="92"/>
      <c r="P210" s="98"/>
      <c r="Q210" s="92"/>
      <c r="R210" s="92"/>
      <c r="S210" s="92"/>
    </row>
    <row r="211" spans="10:19" ht="12.75">
      <c r="J211" s="92"/>
      <c r="K211" s="92"/>
      <c r="L211" s="92"/>
      <c r="M211" s="92"/>
      <c r="N211" s="92"/>
      <c r="O211" s="92"/>
      <c r="P211" s="98"/>
      <c r="Q211" s="92"/>
      <c r="R211" s="92"/>
      <c r="S211" s="92"/>
    </row>
    <row r="212" spans="10:19" ht="12.75">
      <c r="J212" s="92"/>
      <c r="K212" s="92"/>
      <c r="L212" s="92"/>
      <c r="M212" s="92"/>
      <c r="N212" s="92"/>
      <c r="O212" s="92"/>
      <c r="P212" s="98"/>
      <c r="Q212" s="92"/>
      <c r="R212" s="92"/>
      <c r="S212" s="92"/>
    </row>
    <row r="213" spans="10:19" ht="12.75">
      <c r="J213" s="92"/>
      <c r="K213" s="92"/>
      <c r="L213" s="92"/>
      <c r="M213" s="92"/>
      <c r="N213" s="92"/>
      <c r="O213" s="92"/>
      <c r="P213" s="98"/>
      <c r="Q213" s="92"/>
      <c r="R213" s="92"/>
      <c r="S213" s="92"/>
    </row>
    <row r="214" spans="10:19" ht="12.75">
      <c r="J214" s="92"/>
      <c r="K214" s="92"/>
      <c r="L214" s="92"/>
      <c r="M214" s="92"/>
      <c r="N214" s="92"/>
      <c r="O214" s="92"/>
      <c r="P214" s="98"/>
      <c r="Q214" s="92"/>
      <c r="R214" s="92"/>
      <c r="S214" s="92"/>
    </row>
    <row r="215" spans="10:19" ht="12.75">
      <c r="J215" s="92"/>
      <c r="K215" s="92"/>
      <c r="L215" s="92"/>
      <c r="M215" s="92"/>
      <c r="N215" s="92"/>
      <c r="O215" s="92"/>
      <c r="P215" s="98"/>
      <c r="Q215" s="92"/>
      <c r="R215" s="92"/>
      <c r="S215" s="92"/>
    </row>
    <row r="216" spans="10:19" ht="12.75">
      <c r="J216" s="92"/>
      <c r="K216" s="92"/>
      <c r="L216" s="92"/>
      <c r="M216" s="92"/>
      <c r="N216" s="92"/>
      <c r="O216" s="92"/>
      <c r="P216" s="98"/>
      <c r="Q216" s="92"/>
      <c r="R216" s="92"/>
      <c r="S216" s="92"/>
    </row>
    <row r="217" spans="10:19" ht="12.75">
      <c r="J217" s="92"/>
      <c r="K217" s="92"/>
      <c r="L217" s="92"/>
      <c r="M217" s="92"/>
      <c r="N217" s="92"/>
      <c r="O217" s="92"/>
      <c r="P217" s="98"/>
      <c r="Q217" s="92"/>
      <c r="R217" s="92"/>
      <c r="S217" s="92"/>
    </row>
    <row r="218" spans="10:19" ht="12.75">
      <c r="J218" s="92"/>
      <c r="K218" s="92"/>
      <c r="L218" s="92"/>
      <c r="M218" s="92"/>
      <c r="N218" s="92"/>
      <c r="O218" s="92"/>
      <c r="P218" s="98"/>
      <c r="Q218" s="92"/>
      <c r="R218" s="92"/>
      <c r="S218" s="92"/>
    </row>
    <row r="219" spans="10:19" ht="12.75">
      <c r="J219" s="92"/>
      <c r="K219" s="92"/>
      <c r="L219" s="92"/>
      <c r="M219" s="92"/>
      <c r="N219" s="92"/>
      <c r="O219" s="92"/>
      <c r="P219" s="98"/>
      <c r="Q219" s="92"/>
      <c r="R219" s="92"/>
      <c r="S219" s="92"/>
    </row>
    <row r="220" spans="10:19" ht="12.75">
      <c r="J220" s="92"/>
      <c r="K220" s="92"/>
      <c r="L220" s="92"/>
      <c r="M220" s="92"/>
      <c r="N220" s="92"/>
      <c r="O220" s="92"/>
      <c r="P220" s="98"/>
      <c r="Q220" s="92"/>
      <c r="R220" s="92"/>
      <c r="S220" s="92"/>
    </row>
    <row r="221" spans="10:19" ht="12.75">
      <c r="J221" s="92"/>
      <c r="K221" s="92"/>
      <c r="L221" s="92"/>
      <c r="M221" s="92"/>
      <c r="N221" s="92"/>
      <c r="O221" s="92"/>
      <c r="P221" s="98"/>
      <c r="Q221" s="92"/>
      <c r="R221" s="92"/>
      <c r="S221" s="92"/>
    </row>
    <row r="222" spans="10:19" ht="12.75">
      <c r="J222" s="92"/>
      <c r="K222" s="92"/>
      <c r="L222" s="92"/>
      <c r="M222" s="92"/>
      <c r="N222" s="92"/>
      <c r="O222" s="92"/>
      <c r="P222" s="98"/>
      <c r="Q222" s="92"/>
      <c r="R222" s="92"/>
      <c r="S222" s="92"/>
    </row>
    <row r="223" spans="10:19" ht="12.75">
      <c r="J223" s="92"/>
      <c r="K223" s="92"/>
      <c r="L223" s="92"/>
      <c r="M223" s="92"/>
      <c r="N223" s="92"/>
      <c r="O223" s="92"/>
      <c r="P223" s="98"/>
      <c r="Q223" s="92"/>
      <c r="R223" s="92"/>
      <c r="S223" s="92"/>
    </row>
    <row r="224" spans="10:19" ht="12.75">
      <c r="J224" s="92"/>
      <c r="K224" s="92"/>
      <c r="L224" s="92"/>
      <c r="M224" s="92"/>
      <c r="N224" s="92"/>
      <c r="O224" s="92"/>
      <c r="P224" s="98"/>
      <c r="Q224" s="92"/>
      <c r="R224" s="92"/>
      <c r="S224" s="92"/>
    </row>
    <row r="225" spans="10:19" ht="12.75">
      <c r="J225" s="92"/>
      <c r="K225" s="92"/>
      <c r="L225" s="92"/>
      <c r="M225" s="92"/>
      <c r="N225" s="92"/>
      <c r="O225" s="92"/>
      <c r="P225" s="98"/>
      <c r="Q225" s="92"/>
      <c r="R225" s="92"/>
      <c r="S225" s="92"/>
    </row>
    <row r="226" spans="10:19" ht="12.75">
      <c r="J226" s="92"/>
      <c r="K226" s="92"/>
      <c r="L226" s="92"/>
      <c r="M226" s="92"/>
      <c r="N226" s="92"/>
      <c r="O226" s="92"/>
      <c r="P226" s="98"/>
      <c r="Q226" s="92"/>
      <c r="R226" s="92"/>
      <c r="S226" s="92"/>
    </row>
    <row r="227" spans="10:19" ht="12.75">
      <c r="J227" s="92"/>
      <c r="K227" s="92"/>
      <c r="L227" s="92"/>
      <c r="M227" s="92"/>
      <c r="N227" s="92"/>
      <c r="O227" s="92"/>
      <c r="P227" s="98"/>
      <c r="Q227" s="92"/>
      <c r="R227" s="92"/>
      <c r="S227" s="92"/>
    </row>
    <row r="228" spans="10:19" ht="12.75">
      <c r="J228" s="92"/>
      <c r="K228" s="92"/>
      <c r="L228" s="92"/>
      <c r="M228" s="92"/>
      <c r="N228" s="92"/>
      <c r="O228" s="92"/>
      <c r="P228" s="98"/>
      <c r="Q228" s="92"/>
      <c r="R228" s="92"/>
      <c r="S228" s="92"/>
    </row>
    <row r="229" spans="10:19" ht="12.75">
      <c r="J229" s="92"/>
      <c r="K229" s="92"/>
      <c r="L229" s="92"/>
      <c r="M229" s="92"/>
      <c r="N229" s="92"/>
      <c r="O229" s="92"/>
      <c r="P229" s="98"/>
      <c r="Q229" s="92"/>
      <c r="R229" s="92"/>
      <c r="S229" s="92"/>
    </row>
    <row r="230" spans="10:19" ht="12.75">
      <c r="J230" s="92"/>
      <c r="K230" s="92"/>
      <c r="L230" s="92"/>
      <c r="M230" s="92"/>
      <c r="N230" s="92"/>
      <c r="O230" s="92"/>
      <c r="P230" s="98"/>
      <c r="Q230" s="92"/>
      <c r="R230" s="92"/>
      <c r="S230" s="92"/>
    </row>
    <row r="231" spans="10:19" ht="12.75">
      <c r="J231" s="92"/>
      <c r="K231" s="92"/>
      <c r="L231" s="92"/>
      <c r="M231" s="92"/>
      <c r="N231" s="92"/>
      <c r="O231" s="92"/>
      <c r="P231" s="98"/>
      <c r="Q231" s="92"/>
      <c r="R231" s="92"/>
      <c r="S231" s="92"/>
    </row>
    <row r="232" spans="10:19" ht="12.75">
      <c r="J232" s="92"/>
      <c r="K232" s="92"/>
      <c r="L232" s="92"/>
      <c r="M232" s="92"/>
      <c r="N232" s="92"/>
      <c r="O232" s="92"/>
      <c r="P232" s="98"/>
      <c r="Q232" s="92"/>
      <c r="R232" s="92"/>
      <c r="S232" s="92"/>
    </row>
    <row r="233" spans="10:19" ht="12.75">
      <c r="J233" s="92"/>
      <c r="K233" s="92"/>
      <c r="L233" s="92"/>
      <c r="M233" s="92"/>
      <c r="N233" s="92"/>
      <c r="O233" s="92"/>
      <c r="P233" s="98"/>
      <c r="Q233" s="92"/>
      <c r="R233" s="92"/>
      <c r="S233" s="92"/>
    </row>
    <row r="234" spans="10:19" ht="12.75">
      <c r="J234" s="92"/>
      <c r="K234" s="92"/>
      <c r="L234" s="92"/>
      <c r="M234" s="92"/>
      <c r="N234" s="92"/>
      <c r="O234" s="92"/>
      <c r="P234" s="98"/>
      <c r="Q234" s="92"/>
      <c r="R234" s="92"/>
      <c r="S234" s="92"/>
    </row>
    <row r="235" spans="10:19" ht="12.75">
      <c r="J235" s="92"/>
      <c r="K235" s="92"/>
      <c r="L235" s="92"/>
      <c r="M235" s="92"/>
      <c r="N235" s="92"/>
      <c r="O235" s="92"/>
      <c r="P235" s="98"/>
      <c r="Q235" s="92"/>
      <c r="R235" s="92"/>
      <c r="S235" s="92"/>
    </row>
    <row r="236" spans="10:19" ht="12.75">
      <c r="J236" s="92"/>
      <c r="K236" s="92"/>
      <c r="L236" s="92"/>
      <c r="M236" s="92"/>
      <c r="N236" s="92"/>
      <c r="O236" s="92"/>
      <c r="P236" s="98"/>
      <c r="Q236" s="92"/>
      <c r="R236" s="92"/>
      <c r="S236" s="92"/>
    </row>
    <row r="237" spans="10:19" ht="12.75">
      <c r="J237" s="92"/>
      <c r="K237" s="92"/>
      <c r="L237" s="92"/>
      <c r="M237" s="92"/>
      <c r="N237" s="92"/>
      <c r="O237" s="92"/>
      <c r="P237" s="98"/>
      <c r="Q237" s="92"/>
      <c r="R237" s="92"/>
      <c r="S237" s="92"/>
    </row>
    <row r="238" spans="10:19" ht="12.75">
      <c r="J238" s="92"/>
      <c r="K238" s="92"/>
      <c r="L238" s="92"/>
      <c r="M238" s="92"/>
      <c r="N238" s="92"/>
      <c r="O238" s="92"/>
      <c r="P238" s="98"/>
      <c r="Q238" s="92"/>
      <c r="R238" s="92"/>
      <c r="S238" s="92"/>
    </row>
    <row r="239" spans="10:19" ht="12.75">
      <c r="J239" s="92"/>
      <c r="K239" s="92"/>
      <c r="L239" s="92"/>
      <c r="M239" s="92"/>
      <c r="N239" s="92"/>
      <c r="O239" s="92"/>
      <c r="P239" s="98"/>
      <c r="Q239" s="92"/>
      <c r="R239" s="92"/>
      <c r="S239" s="92"/>
    </row>
    <row r="240" spans="10:19" ht="12.75">
      <c r="J240" s="92"/>
      <c r="K240" s="92"/>
      <c r="L240" s="92"/>
      <c r="M240" s="92"/>
      <c r="N240" s="92"/>
      <c r="O240" s="92"/>
      <c r="P240" s="98"/>
      <c r="Q240" s="92"/>
      <c r="R240" s="92"/>
      <c r="S240" s="92"/>
    </row>
    <row r="241" spans="10:19" ht="12.75">
      <c r="J241" s="92"/>
      <c r="K241" s="92"/>
      <c r="L241" s="92"/>
      <c r="M241" s="92"/>
      <c r="N241" s="92"/>
      <c r="O241" s="92"/>
      <c r="P241" s="98"/>
      <c r="Q241" s="92"/>
      <c r="R241" s="92"/>
      <c r="S241" s="92"/>
    </row>
    <row r="242" spans="10:19" ht="12.75">
      <c r="J242" s="92"/>
      <c r="K242" s="92"/>
      <c r="L242" s="92"/>
      <c r="M242" s="92"/>
      <c r="N242" s="92"/>
      <c r="O242" s="92"/>
      <c r="P242" s="98"/>
      <c r="Q242" s="92"/>
      <c r="R242" s="92"/>
      <c r="S242" s="92"/>
    </row>
    <row r="243" spans="10:19" ht="12.75">
      <c r="J243" s="92"/>
      <c r="K243" s="92"/>
      <c r="L243" s="92"/>
      <c r="M243" s="92"/>
      <c r="N243" s="92"/>
      <c r="O243" s="92"/>
      <c r="P243" s="98"/>
      <c r="Q243" s="92"/>
      <c r="R243" s="92"/>
      <c r="S243" s="92"/>
    </row>
    <row r="244" spans="10:19" ht="12.75">
      <c r="J244" s="92"/>
      <c r="K244" s="92"/>
      <c r="L244" s="92"/>
      <c r="M244" s="92"/>
      <c r="N244" s="92"/>
      <c r="O244" s="92"/>
      <c r="P244" s="98"/>
      <c r="Q244" s="92"/>
      <c r="R244" s="92"/>
      <c r="S244" s="92"/>
    </row>
    <row r="245" spans="10:19" ht="12.75">
      <c r="J245" s="92"/>
      <c r="K245" s="92"/>
      <c r="L245" s="92"/>
      <c r="M245" s="92"/>
      <c r="N245" s="92"/>
      <c r="O245" s="92"/>
      <c r="P245" s="98"/>
      <c r="Q245" s="92"/>
      <c r="R245" s="92"/>
      <c r="S245" s="92"/>
    </row>
    <row r="246" spans="10:19" ht="12.75">
      <c r="J246" s="92"/>
      <c r="K246" s="92"/>
      <c r="L246" s="92"/>
      <c r="M246" s="92"/>
      <c r="N246" s="92"/>
      <c r="O246" s="92"/>
      <c r="P246" s="98"/>
      <c r="Q246" s="92"/>
      <c r="R246" s="92"/>
      <c r="S246" s="92"/>
    </row>
    <row r="247" spans="10:19" ht="12.75">
      <c r="J247" s="92"/>
      <c r="K247" s="92"/>
      <c r="L247" s="92"/>
      <c r="M247" s="92"/>
      <c r="N247" s="92"/>
      <c r="O247" s="92"/>
      <c r="P247" s="98"/>
      <c r="Q247" s="92"/>
      <c r="R247" s="92"/>
      <c r="S247" s="92"/>
    </row>
    <row r="248" spans="10:19" ht="12.75">
      <c r="J248" s="92"/>
      <c r="K248" s="92"/>
      <c r="L248" s="92"/>
      <c r="M248" s="92"/>
      <c r="N248" s="92"/>
      <c r="O248" s="92"/>
      <c r="P248" s="98"/>
      <c r="Q248" s="92"/>
      <c r="R248" s="92"/>
      <c r="S248" s="92"/>
    </row>
    <row r="249" spans="10:19" ht="12.75">
      <c r="J249" s="92"/>
      <c r="K249" s="92"/>
      <c r="L249" s="92"/>
      <c r="M249" s="92"/>
      <c r="N249" s="92"/>
      <c r="O249" s="92"/>
      <c r="P249" s="98"/>
      <c r="Q249" s="92"/>
      <c r="R249" s="92"/>
      <c r="S249" s="92"/>
    </row>
    <row r="250" spans="10:19" ht="12.75">
      <c r="J250" s="92"/>
      <c r="K250" s="92"/>
      <c r="L250" s="92"/>
      <c r="M250" s="92"/>
      <c r="N250" s="92"/>
      <c r="O250" s="92"/>
      <c r="P250" s="98"/>
      <c r="Q250" s="92"/>
      <c r="R250" s="92"/>
      <c r="S250" s="92"/>
    </row>
    <row r="251" spans="10:19" ht="12.75">
      <c r="J251" s="92"/>
      <c r="K251" s="92"/>
      <c r="L251" s="92"/>
      <c r="M251" s="92"/>
      <c r="N251" s="92"/>
      <c r="O251" s="92"/>
      <c r="P251" s="98"/>
      <c r="Q251" s="92"/>
      <c r="R251" s="92"/>
      <c r="S251" s="92"/>
    </row>
    <row r="252" spans="10:19" ht="12.75">
      <c r="J252" s="92"/>
      <c r="K252" s="92"/>
      <c r="L252" s="92"/>
      <c r="M252" s="92"/>
      <c r="N252" s="92"/>
      <c r="O252" s="92"/>
      <c r="P252" s="98"/>
      <c r="Q252" s="92"/>
      <c r="R252" s="92"/>
      <c r="S252" s="92"/>
    </row>
    <row r="253" spans="10:19" ht="12.75">
      <c r="J253" s="92"/>
      <c r="K253" s="92"/>
      <c r="L253" s="92"/>
      <c r="M253" s="92"/>
      <c r="N253" s="92"/>
      <c r="O253" s="92"/>
      <c r="P253" s="98"/>
      <c r="Q253" s="92"/>
      <c r="R253" s="92"/>
      <c r="S253" s="92"/>
    </row>
    <row r="254" spans="10:19" ht="12.75">
      <c r="J254" s="92"/>
      <c r="K254" s="92"/>
      <c r="L254" s="92"/>
      <c r="M254" s="92"/>
      <c r="N254" s="92"/>
      <c r="O254" s="92"/>
      <c r="P254" s="98"/>
      <c r="Q254" s="92"/>
      <c r="R254" s="92"/>
      <c r="S254" s="92"/>
    </row>
    <row r="255" spans="10:19" ht="12.75">
      <c r="J255" s="92"/>
      <c r="K255" s="92"/>
      <c r="L255" s="92"/>
      <c r="M255" s="92"/>
      <c r="N255" s="92"/>
      <c r="O255" s="92"/>
      <c r="P255" s="98"/>
      <c r="Q255" s="92"/>
      <c r="R255" s="92"/>
      <c r="S255" s="92"/>
    </row>
    <row r="256" spans="10:19" ht="12.75">
      <c r="J256" s="92"/>
      <c r="K256" s="92"/>
      <c r="L256" s="92"/>
      <c r="M256" s="92"/>
      <c r="N256" s="92"/>
      <c r="O256" s="92"/>
      <c r="P256" s="98"/>
      <c r="Q256" s="92"/>
      <c r="R256" s="92"/>
      <c r="S256" s="92"/>
    </row>
    <row r="257" spans="10:19" ht="12.75">
      <c r="J257" s="92"/>
      <c r="K257" s="92"/>
      <c r="L257" s="92"/>
      <c r="M257" s="92"/>
      <c r="N257" s="92"/>
      <c r="O257" s="92"/>
      <c r="P257" s="98"/>
      <c r="Q257" s="92"/>
      <c r="R257" s="92"/>
      <c r="S257" s="92"/>
    </row>
    <row r="258" spans="10:19" ht="12.75">
      <c r="J258" s="92"/>
      <c r="K258" s="92"/>
      <c r="L258" s="92"/>
      <c r="M258" s="92"/>
      <c r="N258" s="92"/>
      <c r="O258" s="92"/>
      <c r="P258" s="98"/>
      <c r="Q258" s="92"/>
      <c r="R258" s="92"/>
      <c r="S258" s="92"/>
    </row>
    <row r="259" spans="10:19" ht="12.75">
      <c r="J259" s="92"/>
      <c r="K259" s="92"/>
      <c r="L259" s="92"/>
      <c r="M259" s="92"/>
      <c r="N259" s="92"/>
      <c r="O259" s="92"/>
      <c r="P259" s="98"/>
      <c r="Q259" s="92"/>
      <c r="R259" s="92"/>
      <c r="S259" s="92"/>
    </row>
    <row r="260" spans="10:19" ht="12.75">
      <c r="J260" s="92"/>
      <c r="K260" s="92"/>
      <c r="L260" s="92"/>
      <c r="M260" s="92"/>
      <c r="N260" s="92"/>
      <c r="O260" s="92"/>
      <c r="P260" s="98"/>
      <c r="Q260" s="92"/>
      <c r="R260" s="92"/>
      <c r="S260" s="92"/>
    </row>
    <row r="261" spans="10:19" ht="12.75">
      <c r="J261" s="92"/>
      <c r="K261" s="92"/>
      <c r="L261" s="92"/>
      <c r="M261" s="92"/>
      <c r="N261" s="92"/>
      <c r="O261" s="92"/>
      <c r="P261" s="98"/>
      <c r="Q261" s="92"/>
      <c r="R261" s="92"/>
      <c r="S261" s="92"/>
    </row>
    <row r="262" spans="10:19" ht="12.75">
      <c r="J262" s="92"/>
      <c r="K262" s="92"/>
      <c r="L262" s="92"/>
      <c r="M262" s="92"/>
      <c r="N262" s="92"/>
      <c r="O262" s="92"/>
      <c r="P262" s="98"/>
      <c r="Q262" s="92"/>
      <c r="R262" s="92"/>
      <c r="S262" s="92"/>
    </row>
    <row r="263" spans="10:19" ht="12.75">
      <c r="J263" s="92"/>
      <c r="K263" s="92"/>
      <c r="L263" s="92"/>
      <c r="M263" s="92"/>
      <c r="N263" s="92"/>
      <c r="O263" s="92"/>
      <c r="P263" s="98"/>
      <c r="Q263" s="92"/>
      <c r="R263" s="92"/>
      <c r="S263" s="92"/>
    </row>
    <row r="264" spans="10:19" ht="12.75">
      <c r="J264" s="92"/>
      <c r="K264" s="92"/>
      <c r="L264" s="92"/>
      <c r="M264" s="92"/>
      <c r="N264" s="92"/>
      <c r="O264" s="92"/>
      <c r="P264" s="98"/>
      <c r="Q264" s="92"/>
      <c r="R264" s="92"/>
      <c r="S264" s="92"/>
    </row>
    <row r="265" spans="10:19" ht="12.75">
      <c r="J265" s="92"/>
      <c r="K265" s="92"/>
      <c r="L265" s="92"/>
      <c r="M265" s="92"/>
      <c r="N265" s="92"/>
      <c r="O265" s="92"/>
      <c r="P265" s="98"/>
      <c r="Q265" s="92"/>
      <c r="R265" s="92"/>
      <c r="S265" s="92"/>
    </row>
    <row r="266" spans="10:19" ht="12.75">
      <c r="J266" s="92"/>
      <c r="K266" s="92"/>
      <c r="L266" s="92"/>
      <c r="M266" s="92"/>
      <c r="N266" s="92"/>
      <c r="O266" s="92"/>
      <c r="P266" s="98"/>
      <c r="Q266" s="92"/>
      <c r="R266" s="92"/>
      <c r="S266" s="92"/>
    </row>
    <row r="267" spans="10:19" ht="12.75">
      <c r="J267" s="92"/>
      <c r="K267" s="92"/>
      <c r="L267" s="92"/>
      <c r="M267" s="92"/>
      <c r="N267" s="92"/>
      <c r="O267" s="92"/>
      <c r="P267" s="98"/>
      <c r="Q267" s="92"/>
      <c r="R267" s="92"/>
      <c r="S267" s="92"/>
    </row>
    <row r="268" spans="10:19" ht="12.75">
      <c r="J268" s="92"/>
      <c r="K268" s="92"/>
      <c r="L268" s="92"/>
      <c r="M268" s="92"/>
      <c r="N268" s="92"/>
      <c r="O268" s="92"/>
      <c r="P268" s="98"/>
      <c r="Q268" s="92"/>
      <c r="R268" s="92"/>
      <c r="S268" s="92"/>
    </row>
    <row r="269" spans="10:19" ht="12.75">
      <c r="J269" s="92"/>
      <c r="K269" s="92"/>
      <c r="L269" s="92"/>
      <c r="M269" s="92"/>
      <c r="N269" s="92"/>
      <c r="O269" s="92"/>
      <c r="P269" s="98"/>
      <c r="Q269" s="92"/>
      <c r="R269" s="92"/>
      <c r="S269" s="92"/>
    </row>
    <row r="270" spans="10:19" ht="12.75">
      <c r="J270" s="92"/>
      <c r="K270" s="92"/>
      <c r="L270" s="92"/>
      <c r="M270" s="92"/>
      <c r="N270" s="92"/>
      <c r="O270" s="92"/>
      <c r="P270" s="98"/>
      <c r="Q270" s="92"/>
      <c r="R270" s="92"/>
      <c r="S270" s="92"/>
    </row>
    <row r="271" spans="10:19" ht="12.75">
      <c r="J271" s="92"/>
      <c r="K271" s="92"/>
      <c r="L271" s="92"/>
      <c r="M271" s="92"/>
      <c r="N271" s="92"/>
      <c r="O271" s="92"/>
      <c r="P271" s="98"/>
      <c r="Q271" s="92"/>
      <c r="R271" s="92"/>
      <c r="S271" s="92"/>
    </row>
    <row r="272" spans="10:19" ht="12.75">
      <c r="J272" s="92"/>
      <c r="K272" s="92"/>
      <c r="L272" s="92"/>
      <c r="M272" s="92"/>
      <c r="N272" s="92"/>
      <c r="O272" s="92"/>
      <c r="P272" s="98"/>
      <c r="Q272" s="92"/>
      <c r="R272" s="92"/>
      <c r="S272" s="92"/>
    </row>
    <row r="273" spans="10:19" ht="12.75">
      <c r="J273" s="92"/>
      <c r="K273" s="92"/>
      <c r="L273" s="92"/>
      <c r="M273" s="92"/>
      <c r="N273" s="92"/>
      <c r="O273" s="92"/>
      <c r="P273" s="98"/>
      <c r="Q273" s="92"/>
      <c r="R273" s="92"/>
      <c r="S273" s="92"/>
    </row>
    <row r="274" spans="10:19" ht="12.75">
      <c r="J274" s="92"/>
      <c r="K274" s="92"/>
      <c r="L274" s="92"/>
      <c r="M274" s="92"/>
      <c r="N274" s="92"/>
      <c r="O274" s="92"/>
      <c r="P274" s="98"/>
      <c r="Q274" s="92"/>
      <c r="R274" s="92"/>
      <c r="S274" s="92"/>
    </row>
    <row r="275" spans="10:19" ht="12.75">
      <c r="J275" s="92"/>
      <c r="K275" s="92"/>
      <c r="L275" s="92"/>
      <c r="M275" s="92"/>
      <c r="N275" s="92"/>
      <c r="O275" s="92"/>
      <c r="P275" s="98"/>
      <c r="Q275" s="92"/>
      <c r="R275" s="92"/>
      <c r="S275" s="92"/>
    </row>
    <row r="276" spans="10:19" ht="12.75">
      <c r="J276" s="92"/>
      <c r="K276" s="92"/>
      <c r="L276" s="92"/>
      <c r="M276" s="92"/>
      <c r="N276" s="92"/>
      <c r="O276" s="92"/>
      <c r="P276" s="98"/>
      <c r="Q276" s="92"/>
      <c r="R276" s="92"/>
      <c r="S276" s="92"/>
    </row>
    <row r="277" spans="10:19" ht="12.75">
      <c r="J277" s="92"/>
      <c r="K277" s="92"/>
      <c r="L277" s="92"/>
      <c r="M277" s="92"/>
      <c r="N277" s="92"/>
      <c r="O277" s="92"/>
      <c r="P277" s="98"/>
      <c r="Q277" s="92"/>
      <c r="R277" s="92"/>
      <c r="S277" s="92"/>
    </row>
    <row r="278" spans="10:19" ht="12.75">
      <c r="J278" s="92"/>
      <c r="K278" s="92"/>
      <c r="L278" s="92"/>
      <c r="M278" s="92"/>
      <c r="N278" s="92"/>
      <c r="O278" s="92"/>
      <c r="P278" s="98"/>
      <c r="Q278" s="92"/>
      <c r="R278" s="92"/>
      <c r="S278" s="92"/>
    </row>
    <row r="279" spans="10:19" ht="12.75">
      <c r="J279" s="92"/>
      <c r="K279" s="92"/>
      <c r="L279" s="92"/>
      <c r="M279" s="92"/>
      <c r="N279" s="92"/>
      <c r="O279" s="92"/>
      <c r="P279" s="98"/>
      <c r="Q279" s="92"/>
      <c r="R279" s="92"/>
      <c r="S279" s="92"/>
    </row>
    <row r="280" spans="10:19" ht="12.75">
      <c r="J280" s="92"/>
      <c r="K280" s="92"/>
      <c r="L280" s="92"/>
      <c r="M280" s="92"/>
      <c r="N280" s="92"/>
      <c r="O280" s="92"/>
      <c r="P280" s="98"/>
      <c r="Q280" s="92"/>
      <c r="R280" s="92"/>
      <c r="S280" s="92"/>
    </row>
    <row r="281" spans="10:19" ht="12.75">
      <c r="J281" s="92"/>
      <c r="K281" s="92"/>
      <c r="L281" s="92"/>
      <c r="M281" s="92"/>
      <c r="N281" s="92"/>
      <c r="O281" s="92"/>
      <c r="P281" s="98"/>
      <c r="Q281" s="92"/>
      <c r="R281" s="92"/>
      <c r="S281" s="92"/>
    </row>
    <row r="282" spans="10:19" ht="12.75">
      <c r="J282" s="92"/>
      <c r="K282" s="92"/>
      <c r="L282" s="92"/>
      <c r="M282" s="92"/>
      <c r="N282" s="92"/>
      <c r="O282" s="92"/>
      <c r="P282" s="98"/>
      <c r="Q282" s="92"/>
      <c r="R282" s="92"/>
      <c r="S282" s="92"/>
    </row>
    <row r="283" spans="10:19" ht="12.75">
      <c r="J283" s="92"/>
      <c r="K283" s="92"/>
      <c r="L283" s="92"/>
      <c r="M283" s="92"/>
      <c r="N283" s="92"/>
      <c r="O283" s="92"/>
      <c r="P283" s="98"/>
      <c r="Q283" s="92"/>
      <c r="R283" s="92"/>
      <c r="S283" s="92"/>
    </row>
    <row r="284" spans="10:19" ht="12.75">
      <c r="J284" s="92"/>
      <c r="K284" s="92"/>
      <c r="L284" s="92"/>
      <c r="M284" s="92"/>
      <c r="N284" s="92"/>
      <c r="O284" s="92"/>
      <c r="P284" s="98"/>
      <c r="Q284" s="92"/>
      <c r="R284" s="92"/>
      <c r="S284" s="92"/>
    </row>
    <row r="285" spans="10:19" ht="12.75">
      <c r="J285" s="92"/>
      <c r="K285" s="92"/>
      <c r="L285" s="92"/>
      <c r="M285" s="92"/>
      <c r="N285" s="92"/>
      <c r="O285" s="92"/>
      <c r="P285" s="98"/>
      <c r="Q285" s="92"/>
      <c r="R285" s="92"/>
      <c r="S285" s="92"/>
    </row>
    <row r="286" spans="10:19" ht="12.75">
      <c r="J286" s="92"/>
      <c r="K286" s="92"/>
      <c r="L286" s="92"/>
      <c r="M286" s="92"/>
      <c r="N286" s="92"/>
      <c r="O286" s="92"/>
      <c r="P286" s="98"/>
      <c r="Q286" s="92"/>
      <c r="R286" s="92"/>
      <c r="S286" s="92"/>
    </row>
    <row r="287" spans="10:19" ht="12.75">
      <c r="J287" s="92"/>
      <c r="K287" s="92"/>
      <c r="L287" s="92"/>
      <c r="M287" s="92"/>
      <c r="N287" s="92"/>
      <c r="O287" s="92"/>
      <c r="P287" s="98"/>
      <c r="Q287" s="92"/>
      <c r="R287" s="92"/>
      <c r="S287" s="92"/>
    </row>
    <row r="288" spans="10:19" ht="12.75">
      <c r="J288" s="92"/>
      <c r="K288" s="92"/>
      <c r="L288" s="92"/>
      <c r="M288" s="92"/>
      <c r="N288" s="92"/>
      <c r="O288" s="92"/>
      <c r="P288" s="98"/>
      <c r="Q288" s="92"/>
      <c r="R288" s="92"/>
      <c r="S288" s="92"/>
    </row>
    <row r="289" spans="10:19" ht="12.75">
      <c r="J289" s="92"/>
      <c r="K289" s="92"/>
      <c r="L289" s="92"/>
      <c r="M289" s="92"/>
      <c r="N289" s="92"/>
      <c r="O289" s="92"/>
      <c r="P289" s="98"/>
      <c r="Q289" s="92"/>
      <c r="R289" s="92"/>
      <c r="S289" s="92"/>
    </row>
    <row r="290" spans="10:19" ht="12.75">
      <c r="J290" s="92"/>
      <c r="K290" s="92"/>
      <c r="L290" s="92"/>
      <c r="M290" s="92"/>
      <c r="N290" s="92"/>
      <c r="O290" s="92"/>
      <c r="P290" s="98"/>
      <c r="Q290" s="92"/>
      <c r="R290" s="92"/>
      <c r="S290" s="92"/>
    </row>
    <row r="291" spans="10:19" ht="12.75">
      <c r="J291" s="92"/>
      <c r="K291" s="92"/>
      <c r="L291" s="92"/>
      <c r="M291" s="92"/>
      <c r="N291" s="92"/>
      <c r="O291" s="92"/>
      <c r="P291" s="98"/>
      <c r="Q291" s="92"/>
      <c r="R291" s="92"/>
      <c r="S291" s="92"/>
    </row>
    <row r="292" spans="10:19" ht="12.75">
      <c r="J292" s="92"/>
      <c r="K292" s="92"/>
      <c r="L292" s="92"/>
      <c r="M292" s="92"/>
      <c r="N292" s="92"/>
      <c r="O292" s="92"/>
      <c r="P292" s="98"/>
      <c r="Q292" s="92"/>
      <c r="R292" s="92"/>
      <c r="S292" s="92"/>
    </row>
    <row r="293" spans="10:19" ht="12.75">
      <c r="J293" s="92"/>
      <c r="K293" s="92"/>
      <c r="L293" s="92"/>
      <c r="M293" s="92"/>
      <c r="N293" s="92"/>
      <c r="O293" s="92"/>
      <c r="P293" s="98"/>
      <c r="Q293" s="92"/>
      <c r="R293" s="92"/>
      <c r="S293" s="92"/>
    </row>
    <row r="294" spans="10:19" ht="12.75">
      <c r="J294" s="92"/>
      <c r="K294" s="92"/>
      <c r="L294" s="92"/>
      <c r="M294" s="92"/>
      <c r="N294" s="92"/>
      <c r="O294" s="92"/>
      <c r="P294" s="98"/>
      <c r="Q294" s="92"/>
      <c r="R294" s="92"/>
      <c r="S294" s="92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L1">
      <selection activeCell="S2" sqref="S2:AB2"/>
    </sheetView>
  </sheetViews>
  <sheetFormatPr defaultColWidth="9.140625" defaultRowHeight="12.75"/>
  <cols>
    <col min="1" max="8" width="0.71875" style="109" customWidth="1"/>
    <col min="9" max="9" width="9.140625" style="518" customWidth="1"/>
    <col min="17" max="17" width="9.7109375" style="0" customWidth="1"/>
    <col min="26" max="26" width="9.421875" style="0" customWidth="1"/>
    <col min="28" max="28" width="9.421875" style="0" customWidth="1"/>
  </cols>
  <sheetData>
    <row r="1" spans="1:28" ht="18">
      <c r="A1" s="99" t="s">
        <v>451</v>
      </c>
      <c r="B1" s="100"/>
      <c r="C1" s="101" t="s">
        <v>1</v>
      </c>
      <c r="D1" s="101" t="s">
        <v>2</v>
      </c>
      <c r="E1" s="101" t="s">
        <v>3</v>
      </c>
      <c r="F1" s="101" t="s">
        <v>4</v>
      </c>
      <c r="G1" s="101" t="s">
        <v>5</v>
      </c>
      <c r="H1" s="101" t="s">
        <v>6</v>
      </c>
      <c r="I1" s="534" t="s">
        <v>7</v>
      </c>
      <c r="J1" s="534"/>
      <c r="K1" s="534"/>
      <c r="L1" s="534"/>
      <c r="M1" s="534"/>
      <c r="N1" s="534"/>
      <c r="O1" s="534"/>
      <c r="P1" s="534"/>
      <c r="Q1" s="534"/>
      <c r="R1" s="534"/>
      <c r="S1" s="534" t="s">
        <v>7</v>
      </c>
      <c r="T1" s="534"/>
      <c r="U1" s="534"/>
      <c r="V1" s="534"/>
      <c r="W1" s="534"/>
      <c r="X1" s="534"/>
      <c r="Y1" s="534"/>
      <c r="Z1" s="534"/>
      <c r="AA1" s="534"/>
      <c r="AB1" s="534"/>
    </row>
    <row r="2" spans="1:28" ht="18.75">
      <c r="A2" s="102" t="s">
        <v>452</v>
      </c>
      <c r="B2" s="102" t="s">
        <v>8</v>
      </c>
      <c r="C2" s="103">
        <v>114</v>
      </c>
      <c r="D2" s="103">
        <v>77</v>
      </c>
      <c r="E2" s="103">
        <v>54</v>
      </c>
      <c r="F2" s="103">
        <v>13</v>
      </c>
      <c r="G2" s="103">
        <v>11</v>
      </c>
      <c r="H2" s="104">
        <v>269</v>
      </c>
      <c r="I2" s="535" t="s">
        <v>10</v>
      </c>
      <c r="J2" s="535"/>
      <c r="K2" s="535"/>
      <c r="L2" s="535"/>
      <c r="M2" s="535"/>
      <c r="N2" s="535"/>
      <c r="O2" s="535"/>
      <c r="P2" s="535"/>
      <c r="Q2" s="535"/>
      <c r="R2" s="535"/>
      <c r="S2" s="535" t="s">
        <v>457</v>
      </c>
      <c r="T2" s="535"/>
      <c r="U2" s="535"/>
      <c r="V2" s="535"/>
      <c r="W2" s="535"/>
      <c r="X2" s="535"/>
      <c r="Y2" s="535"/>
      <c r="Z2" s="535"/>
      <c r="AA2" s="535"/>
      <c r="AB2" s="535"/>
    </row>
    <row r="3" spans="1:8" ht="12.75">
      <c r="A3" s="102" t="s">
        <v>453</v>
      </c>
      <c r="B3" s="102" t="s">
        <v>12</v>
      </c>
      <c r="C3" s="102"/>
      <c r="D3" s="102"/>
      <c r="E3" s="102"/>
      <c r="F3" s="102"/>
      <c r="G3" s="102"/>
      <c r="H3" s="104"/>
    </row>
    <row r="4" spans="1:8" ht="12.75">
      <c r="A4" s="102"/>
      <c r="B4" s="102" t="s">
        <v>13</v>
      </c>
      <c r="C4" s="105">
        <v>0.7105263157894737</v>
      </c>
      <c r="D4" s="105">
        <v>0.8441558441558441</v>
      </c>
      <c r="E4" s="105">
        <v>0.6415094339622641</v>
      </c>
      <c r="F4" s="105">
        <v>0.7692307692307693</v>
      </c>
      <c r="G4" s="105">
        <v>0.6363636363636364</v>
      </c>
      <c r="H4" s="106">
        <v>0.7350746268656716</v>
      </c>
    </row>
    <row r="5" spans="1:8" ht="12.75">
      <c r="A5" s="102"/>
      <c r="B5" s="102" t="s">
        <v>14</v>
      </c>
      <c r="C5" s="105">
        <v>0.15789473684210525</v>
      </c>
      <c r="D5" s="105">
        <v>0.09090909090909091</v>
      </c>
      <c r="E5" s="105">
        <v>0.20754716981132076</v>
      </c>
      <c r="F5" s="105">
        <v>0.15384615384615385</v>
      </c>
      <c r="G5" s="105">
        <v>0.36363636363636365</v>
      </c>
      <c r="H5" s="106">
        <v>0.15671641791044777</v>
      </c>
    </row>
    <row r="6" spans="1:8" ht="12.75">
      <c r="A6" s="102"/>
      <c r="B6" s="102" t="s">
        <v>15</v>
      </c>
      <c r="C6" s="105">
        <v>0.07017543859649122</v>
      </c>
      <c r="D6" s="105">
        <v>0.03896103896103896</v>
      </c>
      <c r="E6" s="105">
        <v>0.05660377358490566</v>
      </c>
      <c r="F6" s="105">
        <v>0</v>
      </c>
      <c r="G6" s="105">
        <v>0</v>
      </c>
      <c r="H6" s="106">
        <v>0.05223880597014925</v>
      </c>
    </row>
    <row r="7" spans="1:8" ht="12.75">
      <c r="A7" s="102"/>
      <c r="B7" s="102" t="s">
        <v>16</v>
      </c>
      <c r="C7" s="105">
        <v>0.06140350877192982</v>
      </c>
      <c r="D7" s="105">
        <v>0.025974025974025976</v>
      </c>
      <c r="E7" s="105">
        <v>0.09433962264150944</v>
      </c>
      <c r="F7" s="105">
        <v>0.07692307692307693</v>
      </c>
      <c r="G7" s="105">
        <v>0</v>
      </c>
      <c r="H7" s="106">
        <v>0.055970149253731345</v>
      </c>
    </row>
    <row r="8" spans="1:8" ht="12.75">
      <c r="A8" s="102"/>
      <c r="B8" s="103" t="s">
        <v>17</v>
      </c>
      <c r="C8" s="107">
        <v>114</v>
      </c>
      <c r="D8" s="107">
        <v>77</v>
      </c>
      <c r="E8" s="107">
        <v>53</v>
      </c>
      <c r="F8" s="107">
        <v>13</v>
      </c>
      <c r="G8" s="107">
        <v>11</v>
      </c>
      <c r="H8" s="104">
        <v>268</v>
      </c>
    </row>
    <row r="9" spans="1:8" ht="12.75">
      <c r="A9" s="102"/>
      <c r="B9" s="102"/>
      <c r="C9" s="102"/>
      <c r="D9" s="102"/>
      <c r="E9" s="102"/>
      <c r="F9" s="102"/>
      <c r="G9" s="102"/>
      <c r="H9" s="104"/>
    </row>
    <row r="10" spans="1:8" ht="12.75">
      <c r="A10" s="102"/>
      <c r="B10" s="102"/>
      <c r="C10" s="108"/>
      <c r="D10" s="108"/>
      <c r="E10" s="108"/>
      <c r="F10" s="108"/>
      <c r="G10" s="108"/>
      <c r="H10" s="104"/>
    </row>
    <row r="11" spans="1:8" ht="12.75">
      <c r="A11" s="102"/>
      <c r="B11" s="102"/>
      <c r="C11" s="102"/>
      <c r="D11" s="102"/>
      <c r="E11" s="102"/>
      <c r="F11" s="102"/>
      <c r="G11" s="102"/>
      <c r="H11" s="104"/>
    </row>
    <row r="12" spans="1:8" ht="12.75">
      <c r="A12" s="102"/>
      <c r="B12" s="102" t="s">
        <v>9</v>
      </c>
      <c r="C12" s="102"/>
      <c r="D12" s="102"/>
      <c r="E12" s="102"/>
      <c r="F12" s="102"/>
      <c r="G12" s="102"/>
      <c r="H12" s="104"/>
    </row>
    <row r="13" spans="1:8" ht="12.75">
      <c r="A13" s="102"/>
      <c r="B13" s="102" t="s">
        <v>9</v>
      </c>
      <c r="C13" s="102"/>
      <c r="D13" s="102"/>
      <c r="E13" s="102"/>
      <c r="F13" s="102"/>
      <c r="G13" s="102"/>
      <c r="H13" s="104"/>
    </row>
    <row r="14" spans="1:8" ht="12.75">
      <c r="A14" s="102"/>
      <c r="B14" s="102" t="s">
        <v>9</v>
      </c>
      <c r="C14" s="103">
        <v>99</v>
      </c>
      <c r="D14" s="103">
        <v>72</v>
      </c>
      <c r="E14" s="103">
        <v>45</v>
      </c>
      <c r="F14" s="103">
        <v>12</v>
      </c>
      <c r="G14" s="103">
        <v>11</v>
      </c>
      <c r="H14" s="104">
        <v>239</v>
      </c>
    </row>
    <row r="15" spans="1:8" ht="12.75">
      <c r="A15" s="102" t="s">
        <v>18</v>
      </c>
      <c r="B15" s="102" t="s">
        <v>19</v>
      </c>
      <c r="C15" s="102"/>
      <c r="D15" s="102"/>
      <c r="E15" s="102"/>
      <c r="F15" s="102"/>
      <c r="G15" s="102"/>
      <c r="H15" s="104"/>
    </row>
    <row r="16" spans="1:8" ht="12.75">
      <c r="A16" s="102"/>
      <c r="B16" s="102" t="s">
        <v>20</v>
      </c>
      <c r="C16" s="105">
        <v>0.7311827956989247</v>
      </c>
      <c r="D16" s="105">
        <v>0.6666666666666666</v>
      </c>
      <c r="E16" s="105">
        <v>0.75</v>
      </c>
      <c r="F16" s="105">
        <v>0.3</v>
      </c>
      <c r="G16" s="105">
        <v>0.6363636363636364</v>
      </c>
      <c r="H16" s="106">
        <v>0.6905829596412556</v>
      </c>
    </row>
    <row r="17" spans="1:8" ht="12.75">
      <c r="A17" s="102"/>
      <c r="B17" s="102" t="s">
        <v>21</v>
      </c>
      <c r="C17" s="105">
        <v>0.22580645161290322</v>
      </c>
      <c r="D17" s="105">
        <v>0.2608695652173913</v>
      </c>
      <c r="E17" s="105">
        <v>0.175</v>
      </c>
      <c r="F17" s="105">
        <v>0.3</v>
      </c>
      <c r="G17" s="105">
        <v>0.09090909090909091</v>
      </c>
      <c r="H17" s="106">
        <v>0.2242152466367713</v>
      </c>
    </row>
    <row r="18" spans="1:8" ht="12.75">
      <c r="A18" s="102"/>
      <c r="B18" s="102" t="s">
        <v>22</v>
      </c>
      <c r="C18" s="105">
        <v>0.043010752688172046</v>
      </c>
      <c r="D18" s="105">
        <v>0.07246376811594203</v>
      </c>
      <c r="E18" s="105">
        <v>0.075</v>
      </c>
      <c r="F18" s="105">
        <v>0.4</v>
      </c>
      <c r="G18" s="105">
        <v>0.2727272727272727</v>
      </c>
      <c r="H18" s="106">
        <v>0.08520179372197309</v>
      </c>
    </row>
    <row r="19" spans="3:8" ht="12.75">
      <c r="C19" s="107">
        <v>93</v>
      </c>
      <c r="D19" s="107">
        <v>69</v>
      </c>
      <c r="E19" s="107">
        <v>40</v>
      </c>
      <c r="F19" s="107">
        <v>10</v>
      </c>
      <c r="G19" s="107">
        <v>11</v>
      </c>
      <c r="H19" s="104">
        <v>223</v>
      </c>
    </row>
    <row r="20" spans="1:8" ht="12.75">
      <c r="A20" s="102" t="s">
        <v>23</v>
      </c>
      <c r="B20" s="102" t="s">
        <v>24</v>
      </c>
      <c r="C20" s="108"/>
      <c r="D20" s="108"/>
      <c r="E20" s="108"/>
      <c r="F20" s="108"/>
      <c r="G20" s="108"/>
      <c r="H20" s="108"/>
    </row>
    <row r="21" spans="1:8" ht="12.75">
      <c r="A21" s="102"/>
      <c r="B21" s="110" t="s">
        <v>25</v>
      </c>
      <c r="C21" s="105">
        <v>0.30303030303030304</v>
      </c>
      <c r="D21" s="105">
        <v>0.3472222222222222</v>
      </c>
      <c r="E21" s="105">
        <v>0.4666666666666667</v>
      </c>
      <c r="F21" s="105">
        <v>0.25</v>
      </c>
      <c r="G21" s="105">
        <v>0.45454545454545453</v>
      </c>
      <c r="H21" s="106">
        <v>0.3514644351464435</v>
      </c>
    </row>
    <row r="22" spans="1:8" ht="12.75">
      <c r="A22" s="102"/>
      <c r="B22" s="102" t="s">
        <v>26</v>
      </c>
      <c r="C22" s="105">
        <v>0.30303030303030304</v>
      </c>
      <c r="D22" s="105">
        <v>0.3611111111111111</v>
      </c>
      <c r="E22" s="105">
        <v>0.2222222222222222</v>
      </c>
      <c r="F22" s="105">
        <v>0.5833333333333334</v>
      </c>
      <c r="G22" s="105">
        <v>0.2727272727272727</v>
      </c>
      <c r="H22" s="106">
        <v>0.3179916317991632</v>
      </c>
    </row>
    <row r="23" spans="1:8" ht="12.75">
      <c r="A23" s="102"/>
      <c r="B23" s="102" t="s">
        <v>27</v>
      </c>
      <c r="C23" s="105">
        <v>0.26262626262626265</v>
      </c>
      <c r="D23" s="105">
        <v>0.16666666666666666</v>
      </c>
      <c r="E23" s="105">
        <v>0.2</v>
      </c>
      <c r="F23" s="105">
        <v>0.16666666666666666</v>
      </c>
      <c r="G23" s="105">
        <v>0.2727272727272727</v>
      </c>
      <c r="H23" s="106">
        <v>0.2175732217573222</v>
      </c>
    </row>
    <row r="24" spans="1:8" ht="12.75">
      <c r="A24" s="102"/>
      <c r="B24" s="102" t="s">
        <v>28</v>
      </c>
      <c r="C24" s="105">
        <v>0.030303030303030304</v>
      </c>
      <c r="D24" s="105">
        <v>0.06944444444444445</v>
      </c>
      <c r="E24" s="105">
        <v>0.08888888888888889</v>
      </c>
      <c r="F24" s="105">
        <v>0</v>
      </c>
      <c r="G24" s="105">
        <v>0</v>
      </c>
      <c r="H24" s="106">
        <v>0.0502092050209205</v>
      </c>
    </row>
    <row r="25" spans="1:8" ht="12.75">
      <c r="A25" s="102" t="s">
        <v>9</v>
      </c>
      <c r="B25" s="111" t="s">
        <v>29</v>
      </c>
      <c r="C25" s="105">
        <v>0.0707070707070707</v>
      </c>
      <c r="D25" s="105">
        <v>0.013888888888888888</v>
      </c>
      <c r="E25" s="105">
        <v>0</v>
      </c>
      <c r="F25" s="105">
        <v>0</v>
      </c>
      <c r="G25" s="105">
        <v>0</v>
      </c>
      <c r="H25" s="106">
        <v>0.03347280334728033</v>
      </c>
    </row>
    <row r="26" spans="3:8" ht="12.75">
      <c r="C26" s="112">
        <v>0.030303030303030304</v>
      </c>
      <c r="D26" s="112">
        <v>0.041666666666666664</v>
      </c>
      <c r="E26" s="112">
        <v>0.022222222222222223</v>
      </c>
      <c r="F26" s="112">
        <v>0</v>
      </c>
      <c r="G26" s="112">
        <v>0</v>
      </c>
      <c r="H26" s="106">
        <v>0.029288702928870293</v>
      </c>
    </row>
    <row r="27" spans="1:8" ht="12.75">
      <c r="A27" s="102" t="s">
        <v>30</v>
      </c>
      <c r="B27" s="102" t="s">
        <v>31</v>
      </c>
      <c r="C27" s="108">
        <v>99</v>
      </c>
      <c r="D27" s="108">
        <v>72</v>
      </c>
      <c r="E27" s="108">
        <v>45</v>
      </c>
      <c r="F27" s="108">
        <v>12</v>
      </c>
      <c r="G27" s="108">
        <v>11</v>
      </c>
      <c r="H27" s="104">
        <v>239</v>
      </c>
    </row>
    <row r="28" spans="1:8" ht="12.75">
      <c r="A28" s="102"/>
      <c r="B28" s="102" t="s">
        <v>32</v>
      </c>
      <c r="C28" s="105"/>
      <c r="D28" s="105"/>
      <c r="E28" s="105"/>
      <c r="F28" s="105"/>
      <c r="G28" s="105"/>
      <c r="H28" s="104"/>
    </row>
    <row r="29" spans="1:8" ht="12.75">
      <c r="A29" s="102"/>
      <c r="B29" s="102" t="s">
        <v>33</v>
      </c>
      <c r="C29" s="105">
        <v>0.3333333333333333</v>
      </c>
      <c r="D29" s="105">
        <v>0.4583333333333333</v>
      </c>
      <c r="E29" s="105">
        <v>0.5111111111111111</v>
      </c>
      <c r="F29" s="105">
        <v>0.5</v>
      </c>
      <c r="G29" s="105">
        <v>0.8181818181818182</v>
      </c>
      <c r="H29" s="106">
        <v>0.4351464435146444</v>
      </c>
    </row>
    <row r="30" spans="1:8" ht="12.75">
      <c r="A30" s="102"/>
      <c r="B30" s="102" t="s">
        <v>34</v>
      </c>
      <c r="C30" s="105">
        <v>0.29292929292929293</v>
      </c>
      <c r="D30" s="105">
        <v>0.3194444444444444</v>
      </c>
      <c r="E30" s="105">
        <v>0.24444444444444444</v>
      </c>
      <c r="F30" s="105">
        <v>0.4166666666666667</v>
      </c>
      <c r="G30" s="105">
        <v>0.09090909090909091</v>
      </c>
      <c r="H30" s="106">
        <v>0.28870292887029286</v>
      </c>
    </row>
    <row r="31" spans="1:8" ht="12.75">
      <c r="A31" s="102"/>
      <c r="B31" s="102" t="s">
        <v>35</v>
      </c>
      <c r="C31" s="105">
        <v>0.030303030303030304</v>
      </c>
      <c r="D31" s="105">
        <v>0.013888888888888888</v>
      </c>
      <c r="E31" s="105">
        <v>0</v>
      </c>
      <c r="F31" s="105">
        <v>0</v>
      </c>
      <c r="G31" s="105">
        <v>0</v>
      </c>
      <c r="H31" s="106">
        <v>0.016736401673640166</v>
      </c>
    </row>
    <row r="32" spans="1:8" ht="12.75">
      <c r="A32" s="102"/>
      <c r="B32" s="102" t="s">
        <v>36</v>
      </c>
      <c r="C32" s="105">
        <v>0.13131313131313133</v>
      </c>
      <c r="D32" s="105">
        <v>0.08333333333333333</v>
      </c>
      <c r="E32" s="105">
        <v>0.15555555555555556</v>
      </c>
      <c r="F32" s="105">
        <v>0.08333333333333333</v>
      </c>
      <c r="G32" s="105">
        <v>0.09090909090909091</v>
      </c>
      <c r="H32" s="106">
        <v>0.11715481171548117</v>
      </c>
    </row>
    <row r="33" spans="1:8" ht="12.75">
      <c r="A33" s="102"/>
      <c r="B33" s="102" t="s">
        <v>37</v>
      </c>
      <c r="C33" s="105">
        <v>0.21212121212121213</v>
      </c>
      <c r="D33" s="105">
        <v>0.125</v>
      </c>
      <c r="E33" s="105">
        <v>0.08888888888888889</v>
      </c>
      <c r="F33" s="105">
        <v>0</v>
      </c>
      <c r="G33" s="105">
        <v>0</v>
      </c>
      <c r="H33" s="106">
        <v>0.14225941422594143</v>
      </c>
    </row>
    <row r="34" spans="3:8" ht="12.75">
      <c r="C34" s="107">
        <v>99</v>
      </c>
      <c r="D34" s="107">
        <v>72</v>
      </c>
      <c r="E34" s="107">
        <v>45</v>
      </c>
      <c r="F34" s="107">
        <v>12</v>
      </c>
      <c r="G34" s="107">
        <v>11</v>
      </c>
      <c r="H34" s="104">
        <v>239</v>
      </c>
    </row>
    <row r="35" spans="1:8" ht="12.75">
      <c r="A35" s="102" t="s">
        <v>38</v>
      </c>
      <c r="B35" s="113" t="s">
        <v>39</v>
      </c>
      <c r="C35" s="114"/>
      <c r="D35" s="114"/>
      <c r="E35" s="114"/>
      <c r="F35" s="114"/>
      <c r="G35" s="114"/>
      <c r="H35" s="113"/>
    </row>
    <row r="36" spans="1:8" ht="12.75">
      <c r="A36" s="102"/>
      <c r="B36" s="113" t="s">
        <v>40</v>
      </c>
      <c r="C36" s="114"/>
      <c r="D36" s="114"/>
      <c r="E36" s="114"/>
      <c r="F36" s="114"/>
      <c r="G36" s="114"/>
      <c r="H36" s="115"/>
    </row>
    <row r="37" spans="1:8" ht="12.75">
      <c r="A37" s="102"/>
      <c r="B37" s="113" t="s">
        <v>41</v>
      </c>
      <c r="C37" s="105">
        <v>0.07894736842105263</v>
      </c>
      <c r="D37" s="105">
        <v>0.016129032258064516</v>
      </c>
      <c r="E37" s="105">
        <v>0</v>
      </c>
      <c r="F37" s="105">
        <v>0</v>
      </c>
      <c r="G37" s="105">
        <v>0</v>
      </c>
      <c r="H37" s="106">
        <v>0.03763440860215054</v>
      </c>
    </row>
    <row r="38" spans="1:8" ht="12.75">
      <c r="A38" s="102"/>
      <c r="B38" s="113" t="s">
        <v>42</v>
      </c>
      <c r="C38" s="105">
        <v>0.10526315789473684</v>
      </c>
      <c r="D38" s="105">
        <v>0.016129032258064516</v>
      </c>
      <c r="E38" s="105">
        <v>0.030303030303030304</v>
      </c>
      <c r="F38" s="105">
        <v>0</v>
      </c>
      <c r="G38" s="105">
        <v>0</v>
      </c>
      <c r="H38" s="106">
        <v>0.053763440860215055</v>
      </c>
    </row>
    <row r="39" spans="1:8" ht="12.75">
      <c r="A39" s="102"/>
      <c r="B39" s="113" t="s">
        <v>43</v>
      </c>
      <c r="C39" s="105">
        <v>0.13157894736842105</v>
      </c>
      <c r="D39" s="105">
        <v>0.12903225806451613</v>
      </c>
      <c r="E39" s="105">
        <v>0.06060606060606061</v>
      </c>
      <c r="F39" s="105">
        <v>0</v>
      </c>
      <c r="G39" s="105">
        <v>0</v>
      </c>
      <c r="H39" s="106">
        <v>0.10752688172043011</v>
      </c>
    </row>
    <row r="40" spans="1:8" ht="12.75">
      <c r="A40" s="102"/>
      <c r="B40" s="113" t="s">
        <v>44</v>
      </c>
      <c r="C40" s="105">
        <v>0.18421052631578946</v>
      </c>
      <c r="D40" s="105">
        <v>0.16129032258064516</v>
      </c>
      <c r="E40" s="105">
        <v>0.30303030303030304</v>
      </c>
      <c r="F40" s="105">
        <v>0</v>
      </c>
      <c r="G40" s="105">
        <v>0</v>
      </c>
      <c r="H40" s="106">
        <v>0.1827956989247312</v>
      </c>
    </row>
    <row r="41" spans="1:8" ht="12.75">
      <c r="A41" s="102"/>
      <c r="B41" s="113" t="s">
        <v>45</v>
      </c>
      <c r="C41" s="105">
        <v>0.2631578947368421</v>
      </c>
      <c r="D41" s="105">
        <v>0.27419354838709675</v>
      </c>
      <c r="E41" s="105">
        <v>0.5151515151515151</v>
      </c>
      <c r="F41" s="105">
        <v>0.1111111111111111</v>
      </c>
      <c r="G41" s="105">
        <v>0.3333333333333333</v>
      </c>
      <c r="H41" s="106">
        <v>0.3064516129032258</v>
      </c>
    </row>
    <row r="42" spans="1:8" ht="12.75">
      <c r="A42" s="102"/>
      <c r="B42" s="113" t="s">
        <v>46</v>
      </c>
      <c r="C42" s="105">
        <v>0.06578947368421052</v>
      </c>
      <c r="D42" s="105">
        <v>0.0967741935483871</v>
      </c>
      <c r="E42" s="105">
        <v>0.06060606060606061</v>
      </c>
      <c r="F42" s="105">
        <v>0.1111111111111111</v>
      </c>
      <c r="G42" s="105">
        <v>0.16666666666666666</v>
      </c>
      <c r="H42" s="106">
        <v>0.08064516129032258</v>
      </c>
    </row>
    <row r="43" spans="1:8" ht="12.75">
      <c r="A43" s="102"/>
      <c r="B43" s="113" t="s">
        <v>47</v>
      </c>
      <c r="C43" s="105">
        <v>0.17105263157894737</v>
      </c>
      <c r="D43" s="105">
        <v>0.3064516129032258</v>
      </c>
      <c r="E43" s="105">
        <v>0.030303030303030304</v>
      </c>
      <c r="F43" s="105">
        <v>0.7777777777777778</v>
      </c>
      <c r="G43" s="105">
        <v>0.5</v>
      </c>
      <c r="H43" s="106">
        <v>0.23118279569892472</v>
      </c>
    </row>
    <row r="44" spans="1:8" ht="12.75">
      <c r="A44" s="102"/>
      <c r="B44" s="103" t="s">
        <v>17</v>
      </c>
      <c r="C44" s="103">
        <v>76</v>
      </c>
      <c r="D44" s="103">
        <v>62</v>
      </c>
      <c r="E44" s="103">
        <v>33</v>
      </c>
      <c r="F44" s="103">
        <v>9</v>
      </c>
      <c r="G44" s="103">
        <v>6</v>
      </c>
      <c r="H44" s="104">
        <v>186</v>
      </c>
    </row>
    <row r="45" spans="1:8" ht="12.75">
      <c r="A45" s="102"/>
      <c r="B45" s="103" t="s">
        <v>48</v>
      </c>
      <c r="C45" s="116">
        <v>30452</v>
      </c>
      <c r="D45" s="116">
        <v>33987</v>
      </c>
      <c r="E45" s="116">
        <v>30117</v>
      </c>
      <c r="F45" s="116">
        <v>44133</v>
      </c>
      <c r="G45" s="116">
        <v>44667</v>
      </c>
      <c r="H45" s="117">
        <v>32790</v>
      </c>
    </row>
    <row r="46" ht="12.75">
      <c r="H46" s="104"/>
    </row>
    <row r="47" spans="1:8" ht="12.75">
      <c r="A47" s="113" t="s">
        <v>49</v>
      </c>
      <c r="C47" s="118" t="s">
        <v>1</v>
      </c>
      <c r="D47" s="118" t="s">
        <v>2</v>
      </c>
      <c r="E47" s="118" t="s">
        <v>3</v>
      </c>
      <c r="F47" s="118" t="s">
        <v>4</v>
      </c>
      <c r="G47" s="118" t="s">
        <v>5</v>
      </c>
      <c r="H47" s="119" t="s">
        <v>6</v>
      </c>
    </row>
    <row r="48" spans="2:8" ht="12.75">
      <c r="B48" s="120" t="s">
        <v>50</v>
      </c>
      <c r="C48" s="105">
        <v>0.12244897959183673</v>
      </c>
      <c r="D48" s="105">
        <v>0.08450704225352113</v>
      </c>
      <c r="E48" s="105">
        <v>0.3181818181818182</v>
      </c>
      <c r="F48" s="105">
        <v>0.08333333333333333</v>
      </c>
      <c r="G48" s="105">
        <v>0.45454545454545453</v>
      </c>
      <c r="H48" s="106">
        <v>0.16101694915254236</v>
      </c>
    </row>
    <row r="49" spans="2:8" ht="12.75">
      <c r="B49" s="120" t="s">
        <v>51</v>
      </c>
      <c r="C49" s="105">
        <v>0.24489795918367346</v>
      </c>
      <c r="D49" s="105">
        <v>0.29577464788732394</v>
      </c>
      <c r="E49" s="105">
        <v>0.36363636363636365</v>
      </c>
      <c r="F49" s="105">
        <v>0.4166666666666667</v>
      </c>
      <c r="G49" s="105">
        <v>0.2727272727272727</v>
      </c>
      <c r="H49" s="106">
        <v>0.2923728813559322</v>
      </c>
    </row>
    <row r="50" spans="2:8" ht="12.75">
      <c r="B50" s="120" t="s">
        <v>52</v>
      </c>
      <c r="C50" s="105">
        <v>0.40816326530612246</v>
      </c>
      <c r="D50" s="105">
        <v>0.4788732394366197</v>
      </c>
      <c r="E50" s="105">
        <v>0.22727272727272727</v>
      </c>
      <c r="F50" s="105">
        <v>0.4166666666666667</v>
      </c>
      <c r="G50" s="105">
        <v>0.2727272727272727</v>
      </c>
      <c r="H50" s="106">
        <v>0.3898305084745763</v>
      </c>
    </row>
    <row r="51" spans="2:8" ht="12.75">
      <c r="B51" s="120" t="s">
        <v>53</v>
      </c>
      <c r="C51" s="105">
        <v>0.09183673469387756</v>
      </c>
      <c r="D51" s="105">
        <v>0.11267605633802817</v>
      </c>
      <c r="E51" s="105">
        <v>0.06818181818181818</v>
      </c>
      <c r="F51" s="105">
        <v>0.08333333333333333</v>
      </c>
      <c r="G51" s="105">
        <v>0</v>
      </c>
      <c r="H51" s="106">
        <v>0.08898305084745763</v>
      </c>
    </row>
    <row r="52" spans="2:8" ht="12.75">
      <c r="B52" s="120" t="s">
        <v>54</v>
      </c>
      <c r="C52" s="105">
        <v>0.061224489795918366</v>
      </c>
      <c r="D52" s="105">
        <v>0.014084507042253521</v>
      </c>
      <c r="E52" s="105">
        <v>0</v>
      </c>
      <c r="F52" s="105">
        <v>0</v>
      </c>
      <c r="G52" s="105">
        <v>0</v>
      </c>
      <c r="H52" s="106">
        <v>0.029661016949152543</v>
      </c>
    </row>
    <row r="53" spans="2:8" ht="12.75">
      <c r="B53" s="120" t="s">
        <v>55</v>
      </c>
      <c r="C53" s="105">
        <v>0.07142857142857142</v>
      </c>
      <c r="D53" s="105">
        <v>0.014084507042253521</v>
      </c>
      <c r="E53" s="105">
        <v>0.022727272727272728</v>
      </c>
      <c r="F53" s="105">
        <v>0</v>
      </c>
      <c r="G53" s="105">
        <v>0</v>
      </c>
      <c r="H53" s="106">
        <v>0.038135593220338986</v>
      </c>
    </row>
    <row r="54" spans="3:8" ht="12.75">
      <c r="C54" s="103">
        <v>98</v>
      </c>
      <c r="D54" s="103">
        <v>71</v>
      </c>
      <c r="E54" s="103">
        <v>44</v>
      </c>
      <c r="F54" s="103">
        <v>12</v>
      </c>
      <c r="G54" s="103">
        <v>11</v>
      </c>
      <c r="H54" s="104">
        <v>236</v>
      </c>
    </row>
    <row r="62" ht="12.75">
      <c r="A62" s="109" t="s">
        <v>451</v>
      </c>
    </row>
    <row r="63" ht="12.75">
      <c r="A63" s="109" t="s">
        <v>452</v>
      </c>
    </row>
    <row r="64" ht="12.75">
      <c r="A64" s="109" t="s">
        <v>453</v>
      </c>
    </row>
    <row r="119" ht="12.75">
      <c r="A119" s="109" t="s">
        <v>451</v>
      </c>
    </row>
    <row r="120" ht="12.75">
      <c r="A120" s="109" t="s">
        <v>452</v>
      </c>
    </row>
    <row r="121" ht="12.75">
      <c r="A121" s="109" t="s">
        <v>453</v>
      </c>
    </row>
  </sheetData>
  <mergeCells count="4">
    <mergeCell ref="I1:R1"/>
    <mergeCell ref="I2:R2"/>
    <mergeCell ref="S1:AB1"/>
    <mergeCell ref="S2:AB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124" customWidth="1"/>
    <col min="2" max="2" width="36.00390625" style="124" customWidth="1"/>
    <col min="3" max="7" width="10.57421875" style="124" customWidth="1"/>
    <col min="8" max="8" width="11.8515625" style="124" customWidth="1"/>
    <col min="9" max="16384" width="8.00390625" style="124" customWidth="1"/>
  </cols>
  <sheetData>
    <row r="1" spans="1:16" ht="12.75">
      <c r="A1" s="121" t="s">
        <v>451</v>
      </c>
      <c r="B1" s="122"/>
      <c r="C1" s="13"/>
      <c r="D1" s="13"/>
      <c r="E1" s="13"/>
      <c r="F1" s="13"/>
      <c r="G1" s="13"/>
      <c r="H1" s="21"/>
      <c r="I1" s="13"/>
      <c r="J1" s="13"/>
      <c r="K1" s="13"/>
      <c r="L1" s="13"/>
      <c r="M1" s="13"/>
      <c r="N1" s="13"/>
      <c r="O1" s="13"/>
      <c r="P1" s="123"/>
    </row>
    <row r="2" spans="1:16" ht="12.75">
      <c r="A2" s="125" t="s">
        <v>452</v>
      </c>
      <c r="B2" s="126"/>
      <c r="C2" s="11"/>
      <c r="D2" s="11"/>
      <c r="E2" s="11"/>
      <c r="F2" s="11"/>
      <c r="G2" s="11"/>
      <c r="H2" s="24"/>
      <c r="I2" s="11"/>
      <c r="J2" s="11"/>
      <c r="K2" s="11"/>
      <c r="L2" s="11"/>
      <c r="M2" s="11"/>
      <c r="N2" s="11"/>
      <c r="O2" s="11"/>
      <c r="P2" s="95"/>
    </row>
    <row r="3" spans="1:17" ht="12.75">
      <c r="A3" s="50" t="s">
        <v>454</v>
      </c>
      <c r="B3" s="1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95"/>
      <c r="Q3" s="126"/>
    </row>
    <row r="4" spans="1:17" ht="12.75">
      <c r="A4" s="127" t="s">
        <v>151</v>
      </c>
      <c r="B4" s="12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6"/>
    </row>
    <row r="5" spans="1:17" ht="5.25" customHeight="1">
      <c r="A5" s="129"/>
      <c r="B5" s="130"/>
      <c r="C5" s="131"/>
      <c r="D5" s="13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26"/>
      <c r="Q5" s="126"/>
    </row>
    <row r="6" spans="1:17" ht="14.25" customHeight="1">
      <c r="A6" s="1" t="s">
        <v>0</v>
      </c>
      <c r="B6" s="2"/>
      <c r="C6" s="132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11"/>
      <c r="J6" s="43"/>
      <c r="K6" s="43"/>
      <c r="L6" s="43"/>
      <c r="M6" s="43"/>
      <c r="N6" s="43"/>
      <c r="O6" s="43"/>
      <c r="P6" s="126"/>
      <c r="Q6" s="126"/>
    </row>
    <row r="7" spans="1:17" ht="11.25">
      <c r="A7" s="133"/>
      <c r="B7" s="134" t="s">
        <v>8</v>
      </c>
      <c r="C7" s="135">
        <v>114</v>
      </c>
      <c r="D7" s="135">
        <v>77</v>
      </c>
      <c r="E7" s="135">
        <v>54</v>
      </c>
      <c r="F7" s="135">
        <v>13</v>
      </c>
      <c r="G7" s="135">
        <v>11</v>
      </c>
      <c r="H7" s="9">
        <v>269</v>
      </c>
      <c r="I7" s="43"/>
      <c r="J7" s="43"/>
      <c r="K7" s="43"/>
      <c r="L7" s="43"/>
      <c r="M7" s="43"/>
      <c r="N7" s="43"/>
      <c r="O7" s="43"/>
      <c r="P7" s="43"/>
      <c r="Q7" s="126"/>
    </row>
    <row r="8" spans="1:17" ht="11.25">
      <c r="A8" s="136" t="str">
        <f>"10.          "</f>
        <v>10.          </v>
      </c>
      <c r="B8" s="137" t="s">
        <v>152</v>
      </c>
      <c r="C8" s="131"/>
      <c r="D8" s="13"/>
      <c r="E8" s="13"/>
      <c r="F8" s="13"/>
      <c r="G8" s="13"/>
      <c r="H8" s="13"/>
      <c r="I8" s="43"/>
      <c r="J8" s="43"/>
      <c r="K8" s="43"/>
      <c r="L8" s="43"/>
      <c r="M8" s="43"/>
      <c r="N8" s="43"/>
      <c r="O8" s="43"/>
      <c r="P8" s="43"/>
      <c r="Q8" s="126"/>
    </row>
    <row r="9" spans="1:17" ht="11.25">
      <c r="A9" s="136"/>
      <c r="B9" s="137" t="s">
        <v>153</v>
      </c>
      <c r="C9" s="138"/>
      <c r="D9" s="15"/>
      <c r="E9" s="15"/>
      <c r="F9" s="15"/>
      <c r="G9" s="15"/>
      <c r="H9" s="15"/>
      <c r="I9" s="43"/>
      <c r="J9" s="43"/>
      <c r="K9" s="43"/>
      <c r="L9" s="43"/>
      <c r="M9" s="43"/>
      <c r="N9" s="43"/>
      <c r="O9" s="43"/>
      <c r="P9" s="43"/>
      <c r="Q9" s="126"/>
    </row>
    <row r="10" spans="1:17" ht="11.25">
      <c r="A10" s="139"/>
      <c r="B10" s="140" t="s">
        <v>154</v>
      </c>
      <c r="C10" s="138">
        <v>0.14035087719298245</v>
      </c>
      <c r="D10" s="15">
        <v>0.06756756756756757</v>
      </c>
      <c r="E10" s="15">
        <v>0.20754716981132076</v>
      </c>
      <c r="F10" s="15">
        <v>0.3076923076923077</v>
      </c>
      <c r="G10" s="15">
        <v>0.09090909090909091</v>
      </c>
      <c r="H10" s="15">
        <v>0.13962264150943396</v>
      </c>
      <c r="I10" s="43"/>
      <c r="J10" s="43"/>
      <c r="K10" s="43"/>
      <c r="L10" s="43"/>
      <c r="M10" s="43"/>
      <c r="N10" s="43"/>
      <c r="O10" s="43"/>
      <c r="P10" s="141"/>
      <c r="Q10" s="126"/>
    </row>
    <row r="11" spans="1:17" ht="11.25">
      <c r="A11" s="139"/>
      <c r="B11" s="140" t="s">
        <v>155</v>
      </c>
      <c r="C11" s="138">
        <v>0.07017543859649122</v>
      </c>
      <c r="D11" s="15">
        <v>0.08108108108108109</v>
      </c>
      <c r="E11" s="15">
        <v>0.16981132075471697</v>
      </c>
      <c r="F11" s="15">
        <v>0.15384615384615385</v>
      </c>
      <c r="G11" s="15">
        <v>0</v>
      </c>
      <c r="H11" s="15">
        <v>0.09433962264150944</v>
      </c>
      <c r="I11" s="43"/>
      <c r="J11" s="43"/>
      <c r="K11" s="43"/>
      <c r="L11" s="43"/>
      <c r="M11" s="43"/>
      <c r="N11" s="43"/>
      <c r="O11" s="43"/>
      <c r="P11" s="141"/>
      <c r="Q11" s="126"/>
    </row>
    <row r="12" spans="1:17" ht="11.25">
      <c r="A12" s="139"/>
      <c r="B12" s="140" t="s">
        <v>156</v>
      </c>
      <c r="C12" s="138">
        <v>0.7894736842105263</v>
      </c>
      <c r="D12" s="15">
        <v>0.8513513513513513</v>
      </c>
      <c r="E12" s="15">
        <v>0.6226415094339622</v>
      </c>
      <c r="F12" s="15">
        <v>0.5384615384615384</v>
      </c>
      <c r="G12" s="15">
        <v>0.9090909090909091</v>
      </c>
      <c r="H12" s="15">
        <v>0.7660377358490567</v>
      </c>
      <c r="I12" s="43"/>
      <c r="J12" s="43"/>
      <c r="K12" s="43"/>
      <c r="L12" s="43"/>
      <c r="M12" s="43"/>
      <c r="N12" s="43"/>
      <c r="O12" s="43"/>
      <c r="P12" s="141"/>
      <c r="Q12" s="126"/>
    </row>
    <row r="13" spans="1:17" ht="11.25">
      <c r="A13" s="142"/>
      <c r="B13" s="143" t="s">
        <v>17</v>
      </c>
      <c r="C13" s="144">
        <v>114</v>
      </c>
      <c r="D13" s="28">
        <v>74</v>
      </c>
      <c r="E13" s="28">
        <v>53</v>
      </c>
      <c r="F13" s="28">
        <v>13</v>
      </c>
      <c r="G13" s="28">
        <v>11</v>
      </c>
      <c r="H13" s="28">
        <v>265</v>
      </c>
      <c r="I13" s="43"/>
      <c r="J13" s="43"/>
      <c r="K13" s="43"/>
      <c r="L13" s="43"/>
      <c r="M13" s="43"/>
      <c r="N13" s="43"/>
      <c r="O13" s="43"/>
      <c r="P13" s="141"/>
      <c r="Q13" s="126"/>
    </row>
    <row r="14" spans="1:17" ht="22.5">
      <c r="A14" s="145" t="s">
        <v>157</v>
      </c>
      <c r="B14" s="146" t="s">
        <v>158</v>
      </c>
      <c r="C14" s="147"/>
      <c r="D14" s="148"/>
      <c r="E14" s="148"/>
      <c r="F14" s="148"/>
      <c r="G14" s="148"/>
      <c r="H14" s="148"/>
      <c r="I14" s="43"/>
      <c r="J14" s="43"/>
      <c r="K14" s="43"/>
      <c r="L14" s="43"/>
      <c r="M14" s="43"/>
      <c r="N14" s="43"/>
      <c r="O14" s="43"/>
      <c r="P14" s="141"/>
      <c r="Q14" s="126"/>
    </row>
    <row r="15" spans="1:17" ht="11.25">
      <c r="A15" s="136"/>
      <c r="B15" s="146" t="s">
        <v>159</v>
      </c>
      <c r="C15" s="149">
        <v>0.5365853658536586</v>
      </c>
      <c r="D15" s="15">
        <v>0.3076923076923077</v>
      </c>
      <c r="E15" s="15">
        <v>0.6785714285714286</v>
      </c>
      <c r="F15" s="15">
        <v>0.4444444444444444</v>
      </c>
      <c r="G15" s="15">
        <v>0.5</v>
      </c>
      <c r="H15" s="15">
        <v>0.5094339622641509</v>
      </c>
      <c r="I15" s="43"/>
      <c r="J15" s="43"/>
      <c r="K15" s="43"/>
      <c r="L15" s="43"/>
      <c r="M15" s="43"/>
      <c r="N15" s="43"/>
      <c r="O15" s="43"/>
      <c r="P15" s="141"/>
      <c r="Q15" s="126"/>
    </row>
    <row r="16" spans="1:17" ht="11.25">
      <c r="A16" s="139"/>
      <c r="B16" s="141" t="s">
        <v>156</v>
      </c>
      <c r="C16" s="149">
        <v>0.4634146341463415</v>
      </c>
      <c r="D16" s="15">
        <v>0.6923076923076923</v>
      </c>
      <c r="E16" s="15">
        <v>0.32142857142857145</v>
      </c>
      <c r="F16" s="15">
        <v>0.5555555555555556</v>
      </c>
      <c r="G16" s="15">
        <v>0.5</v>
      </c>
      <c r="H16" s="15">
        <v>0.49056603773584906</v>
      </c>
      <c r="I16" s="43"/>
      <c r="J16" s="43"/>
      <c r="K16" s="43"/>
      <c r="L16" s="43"/>
      <c r="M16" s="43"/>
      <c r="N16" s="43"/>
      <c r="O16" s="43"/>
      <c r="P16" s="141"/>
      <c r="Q16" s="126"/>
    </row>
    <row r="17" spans="1:17" ht="11.25">
      <c r="A17" s="142"/>
      <c r="B17" s="150" t="s">
        <v>17</v>
      </c>
      <c r="C17" s="151">
        <v>41</v>
      </c>
      <c r="D17" s="18">
        <v>26</v>
      </c>
      <c r="E17" s="18">
        <v>28</v>
      </c>
      <c r="F17" s="18">
        <v>9</v>
      </c>
      <c r="G17" s="18">
        <v>2</v>
      </c>
      <c r="H17" s="18">
        <v>106</v>
      </c>
      <c r="I17" s="43"/>
      <c r="J17" s="43"/>
      <c r="K17" s="43"/>
      <c r="L17" s="43"/>
      <c r="M17" s="43"/>
      <c r="N17" s="43"/>
      <c r="O17" s="43"/>
      <c r="P17" s="141"/>
      <c r="Q17" s="126"/>
    </row>
    <row r="18" spans="1:17" ht="2.25" customHeight="1">
      <c r="A18" s="133"/>
      <c r="B18" s="152"/>
      <c r="C18" s="153"/>
      <c r="D18" s="128"/>
      <c r="E18" s="128"/>
      <c r="F18" s="128"/>
      <c r="G18" s="128"/>
      <c r="H18" s="128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45">
      <c r="A19" s="142"/>
      <c r="B19" s="154" t="s">
        <v>160</v>
      </c>
      <c r="C19" s="155">
        <v>22</v>
      </c>
      <c r="D19" s="156">
        <v>8</v>
      </c>
      <c r="E19" s="156">
        <v>19</v>
      </c>
      <c r="F19" s="156">
        <v>4</v>
      </c>
      <c r="G19" s="156">
        <v>1</v>
      </c>
      <c r="H19" s="156">
        <v>54</v>
      </c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ht="11.25">
      <c r="A20" s="136" t="str">
        <f>"11b."</f>
        <v>11b.</v>
      </c>
      <c r="B20" s="157" t="s">
        <v>161</v>
      </c>
      <c r="C20" s="158"/>
      <c r="D20" s="158"/>
      <c r="E20" s="158"/>
      <c r="F20" s="158"/>
      <c r="G20" s="158"/>
      <c r="H20" s="158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ht="11.25">
      <c r="A21" s="139"/>
      <c r="B21" s="159" t="s">
        <v>162</v>
      </c>
      <c r="C21" s="138">
        <v>0.045454545454545456</v>
      </c>
      <c r="D21" s="160">
        <v>0</v>
      </c>
      <c r="E21" s="160">
        <v>0</v>
      </c>
      <c r="F21" s="160">
        <v>0</v>
      </c>
      <c r="G21" s="160">
        <v>0</v>
      </c>
      <c r="H21" s="160">
        <v>0.018518518518518517</v>
      </c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11.25">
      <c r="A22" s="139"/>
      <c r="B22" s="140" t="s">
        <v>163</v>
      </c>
      <c r="C22" s="138">
        <v>0.09090909090909091</v>
      </c>
      <c r="D22" s="160">
        <v>0</v>
      </c>
      <c r="E22" s="160">
        <v>0.05263157894736842</v>
      </c>
      <c r="F22" s="160">
        <v>0</v>
      </c>
      <c r="G22" s="160">
        <v>0</v>
      </c>
      <c r="H22" s="160">
        <v>0.05555555555555555</v>
      </c>
      <c r="I22" s="126"/>
      <c r="J22" s="126"/>
      <c r="K22" s="126"/>
      <c r="L22" s="126"/>
      <c r="M22" s="126"/>
      <c r="N22" s="126"/>
      <c r="O22" s="126"/>
      <c r="P22" s="141"/>
      <c r="Q22" s="126"/>
    </row>
    <row r="23" spans="1:17" ht="11.25">
      <c r="A23" s="139"/>
      <c r="B23" s="159" t="s">
        <v>164</v>
      </c>
      <c r="C23" s="138">
        <v>0.45454545454545453</v>
      </c>
      <c r="D23" s="160">
        <v>0</v>
      </c>
      <c r="E23" s="160">
        <v>0.42105263157894735</v>
      </c>
      <c r="F23" s="160">
        <v>0.75</v>
      </c>
      <c r="G23" s="160">
        <v>0</v>
      </c>
      <c r="H23" s="160">
        <v>0.3888888888888889</v>
      </c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1.25">
      <c r="A24" s="139"/>
      <c r="B24" s="159" t="s">
        <v>165</v>
      </c>
      <c r="C24" s="138">
        <v>0.2727272727272727</v>
      </c>
      <c r="D24" s="160">
        <v>0.75</v>
      </c>
      <c r="E24" s="160">
        <v>0.42105263157894735</v>
      </c>
      <c r="F24" s="160">
        <v>0</v>
      </c>
      <c r="G24" s="160">
        <v>1</v>
      </c>
      <c r="H24" s="160">
        <v>0.3888888888888889</v>
      </c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11.25">
      <c r="A25" s="139"/>
      <c r="B25" s="159" t="s">
        <v>166</v>
      </c>
      <c r="C25" s="138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7" ht="11.25">
      <c r="A26" s="139"/>
      <c r="B26" s="159" t="s">
        <v>167</v>
      </c>
      <c r="C26" s="138">
        <v>0.045454545454545456</v>
      </c>
      <c r="D26" s="160">
        <v>0</v>
      </c>
      <c r="E26" s="160">
        <v>0.05263157894736842</v>
      </c>
      <c r="F26" s="160">
        <v>0</v>
      </c>
      <c r="G26" s="160">
        <v>0</v>
      </c>
      <c r="H26" s="160">
        <v>0.037037037037037035</v>
      </c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ht="11.25">
      <c r="A27" s="139"/>
      <c r="B27" s="159" t="s">
        <v>168</v>
      </c>
      <c r="C27" s="138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ht="11.25">
      <c r="A28" s="139"/>
      <c r="B28" s="159" t="s">
        <v>169</v>
      </c>
      <c r="C28" s="138">
        <v>0.045454545454545456</v>
      </c>
      <c r="D28" s="160">
        <v>0.125</v>
      </c>
      <c r="E28" s="160">
        <v>0</v>
      </c>
      <c r="F28" s="160">
        <v>0.25</v>
      </c>
      <c r="G28" s="160">
        <v>0</v>
      </c>
      <c r="H28" s="160">
        <v>0.05555555555555555</v>
      </c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ht="11.25">
      <c r="A29" s="139"/>
      <c r="B29" s="159" t="s">
        <v>170</v>
      </c>
      <c r="C29" s="138">
        <v>0</v>
      </c>
      <c r="D29" s="160">
        <v>0</v>
      </c>
      <c r="E29" s="160">
        <v>0.05263157894736842</v>
      </c>
      <c r="F29" s="160">
        <v>0</v>
      </c>
      <c r="G29" s="160">
        <v>0</v>
      </c>
      <c r="H29" s="160">
        <v>0.018518518518518517</v>
      </c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7" ht="11.25">
      <c r="A30" s="139"/>
      <c r="B30" s="159" t="s">
        <v>22</v>
      </c>
      <c r="C30" s="138">
        <v>0.045454545454545456</v>
      </c>
      <c r="D30" s="160">
        <v>0.125</v>
      </c>
      <c r="E30" s="160">
        <v>0</v>
      </c>
      <c r="F30" s="160">
        <v>0</v>
      </c>
      <c r="G30" s="160">
        <v>0</v>
      </c>
      <c r="H30" s="160">
        <v>0.037037037037037035</v>
      </c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ht="11.25">
      <c r="A31" s="142"/>
      <c r="B31" s="143" t="s">
        <v>17</v>
      </c>
      <c r="C31" s="161">
        <v>22</v>
      </c>
      <c r="D31" s="162">
        <v>8</v>
      </c>
      <c r="E31" s="162">
        <v>19</v>
      </c>
      <c r="F31" s="162">
        <v>4</v>
      </c>
      <c r="G31" s="162">
        <v>1</v>
      </c>
      <c r="H31" s="162">
        <v>54</v>
      </c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ht="11.25">
      <c r="A32" s="136" t="str">
        <f>"12."</f>
        <v>12.</v>
      </c>
      <c r="B32" s="163" t="s">
        <v>171</v>
      </c>
      <c r="C32" s="164"/>
      <c r="D32" s="164"/>
      <c r="E32" s="164"/>
      <c r="F32" s="164"/>
      <c r="G32" s="164"/>
      <c r="H32" s="164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ht="11.25">
      <c r="A33" s="139"/>
      <c r="B33" s="159" t="s">
        <v>172</v>
      </c>
      <c r="C33" s="165"/>
      <c r="D33" s="166"/>
      <c r="E33" s="166"/>
      <c r="F33" s="166"/>
      <c r="G33" s="166"/>
      <c r="H33" s="16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ht="11.25">
      <c r="A34" s="139"/>
      <c r="B34" s="159" t="s">
        <v>173</v>
      </c>
      <c r="C34" s="138">
        <v>0.14285714285714285</v>
      </c>
      <c r="D34" s="160">
        <v>0.25</v>
      </c>
      <c r="E34" s="160">
        <v>0.3684210526315789</v>
      </c>
      <c r="F34" s="160">
        <v>0.5</v>
      </c>
      <c r="G34" s="160">
        <v>0</v>
      </c>
      <c r="H34" s="160">
        <v>0.2641509433962264</v>
      </c>
      <c r="I34" s="126"/>
      <c r="J34" s="166"/>
      <c r="K34" s="166"/>
      <c r="L34" s="166"/>
      <c r="M34" s="166"/>
      <c r="N34" s="166"/>
      <c r="O34" s="166"/>
      <c r="P34" s="126"/>
      <c r="Q34" s="126"/>
    </row>
    <row r="35" spans="1:17" ht="11.25">
      <c r="A35" s="139"/>
      <c r="B35" s="159" t="s">
        <v>174</v>
      </c>
      <c r="C35" s="138">
        <v>0.19047619047619047</v>
      </c>
      <c r="D35" s="160">
        <v>0.25</v>
      </c>
      <c r="E35" s="160">
        <v>0.3157894736842105</v>
      </c>
      <c r="F35" s="160">
        <v>0</v>
      </c>
      <c r="G35" s="160">
        <v>0</v>
      </c>
      <c r="H35" s="160">
        <v>0.22641509433962265</v>
      </c>
      <c r="I35" s="126"/>
      <c r="J35" s="166"/>
      <c r="K35" s="166"/>
      <c r="L35" s="166"/>
      <c r="M35" s="166"/>
      <c r="N35" s="166"/>
      <c r="O35" s="166"/>
      <c r="P35" s="126"/>
      <c r="Q35" s="126"/>
    </row>
    <row r="36" spans="1:17" ht="11.25">
      <c r="A36" s="139"/>
      <c r="B36" s="159" t="s">
        <v>175</v>
      </c>
      <c r="C36" s="138">
        <v>0.47619047619047616</v>
      </c>
      <c r="D36" s="160">
        <v>0.25</v>
      </c>
      <c r="E36" s="160">
        <v>0.15789473684210525</v>
      </c>
      <c r="F36" s="160">
        <v>0.5</v>
      </c>
      <c r="G36" s="160">
        <v>1</v>
      </c>
      <c r="H36" s="160">
        <v>0.33962264150943394</v>
      </c>
      <c r="I36" s="126"/>
      <c r="J36" s="166"/>
      <c r="K36" s="166"/>
      <c r="L36" s="166"/>
      <c r="M36" s="166"/>
      <c r="N36" s="166"/>
      <c r="O36" s="166"/>
      <c r="P36" s="126"/>
      <c r="Q36" s="126"/>
    </row>
    <row r="37" spans="1:17" ht="11.25">
      <c r="A37" s="139"/>
      <c r="B37" s="159" t="s">
        <v>176</v>
      </c>
      <c r="C37" s="138">
        <v>0.09523809523809523</v>
      </c>
      <c r="D37" s="160">
        <v>0.25</v>
      </c>
      <c r="E37" s="160">
        <v>0.10526315789473684</v>
      </c>
      <c r="F37" s="160">
        <v>0</v>
      </c>
      <c r="G37" s="160">
        <v>0</v>
      </c>
      <c r="H37" s="160">
        <v>0.11320754716981132</v>
      </c>
      <c r="I37" s="126"/>
      <c r="J37" s="166"/>
      <c r="K37" s="166"/>
      <c r="L37" s="166"/>
      <c r="M37" s="166"/>
      <c r="N37" s="166"/>
      <c r="O37" s="166"/>
      <c r="P37" s="126"/>
      <c r="Q37" s="126"/>
    </row>
    <row r="38" spans="1:17" ht="11.25">
      <c r="A38" s="139"/>
      <c r="B38" s="159" t="s">
        <v>177</v>
      </c>
      <c r="C38" s="138">
        <v>0.09523809523809523</v>
      </c>
      <c r="D38" s="160">
        <v>0</v>
      </c>
      <c r="E38" s="160">
        <v>0.05263157894736842</v>
      </c>
      <c r="F38" s="160">
        <v>0</v>
      </c>
      <c r="G38" s="160">
        <v>0</v>
      </c>
      <c r="H38" s="160">
        <v>0.05660377358490566</v>
      </c>
      <c r="I38" s="126"/>
      <c r="J38" s="166"/>
      <c r="K38" s="166"/>
      <c r="L38" s="166"/>
      <c r="M38" s="166"/>
      <c r="N38" s="166"/>
      <c r="O38" s="166"/>
      <c r="P38" s="126"/>
      <c r="Q38" s="126"/>
    </row>
    <row r="39" spans="1:17" ht="11.25">
      <c r="A39" s="139"/>
      <c r="B39" s="159" t="s">
        <v>178</v>
      </c>
      <c r="C39" s="138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26"/>
      <c r="J39" s="166"/>
      <c r="K39" s="166"/>
      <c r="L39" s="166"/>
      <c r="M39" s="166"/>
      <c r="N39" s="166"/>
      <c r="O39" s="166"/>
      <c r="P39" s="126"/>
      <c r="Q39" s="126"/>
    </row>
    <row r="40" spans="1:17" ht="11.25">
      <c r="A40" s="142"/>
      <c r="B40" s="143" t="s">
        <v>17</v>
      </c>
      <c r="C40" s="161">
        <v>21</v>
      </c>
      <c r="D40" s="162">
        <v>8</v>
      </c>
      <c r="E40" s="162">
        <v>19</v>
      </c>
      <c r="F40" s="162">
        <v>4</v>
      </c>
      <c r="G40" s="162">
        <v>1</v>
      </c>
      <c r="H40" s="162">
        <v>53</v>
      </c>
      <c r="I40" s="126"/>
      <c r="J40" s="166"/>
      <c r="K40" s="166"/>
      <c r="L40" s="166"/>
      <c r="M40" s="166"/>
      <c r="N40" s="166"/>
      <c r="O40" s="166"/>
      <c r="P40" s="126"/>
      <c r="Q40" s="126"/>
    </row>
    <row r="41" spans="1:17" ht="11.25">
      <c r="A41" s="126"/>
      <c r="B41" s="167" t="s">
        <v>9</v>
      </c>
      <c r="C41" s="165"/>
      <c r="D41" s="166"/>
      <c r="E41" s="166"/>
      <c r="F41" s="166"/>
      <c r="G41" s="166"/>
      <c r="H41" s="166"/>
      <c r="I41" s="126"/>
      <c r="J41" s="166"/>
      <c r="K41" s="166"/>
      <c r="L41" s="166"/>
      <c r="M41" s="166"/>
      <c r="N41" s="166"/>
      <c r="O41" s="166"/>
      <c r="P41" s="126"/>
      <c r="Q41" s="126"/>
    </row>
    <row r="42" spans="1:17" ht="17.25" customHeight="1">
      <c r="A42" s="536" t="s">
        <v>179</v>
      </c>
      <c r="B42" s="537"/>
      <c r="C42" s="168"/>
      <c r="D42" s="168"/>
      <c r="E42" s="168"/>
      <c r="F42" s="168"/>
      <c r="G42" s="168"/>
      <c r="H42" s="168"/>
      <c r="I42" s="126"/>
      <c r="J42" s="126"/>
      <c r="K42" s="126"/>
      <c r="L42" s="126"/>
      <c r="M42" s="126"/>
      <c r="N42" s="126"/>
      <c r="O42" s="126"/>
      <c r="P42" s="126"/>
      <c r="Q42" s="126"/>
    </row>
  </sheetData>
  <mergeCells count="1">
    <mergeCell ref="A42:B42"/>
  </mergeCells>
  <printOptions horizontalCentered="1"/>
  <pageMargins left="0.43" right="0.27" top="0.51" bottom="1" header="0.5" footer="0.5"/>
  <pageSetup horizontalDpi="300" verticalDpi="3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51">
      <selection activeCell="A4" sqref="A4"/>
    </sheetView>
  </sheetViews>
  <sheetFormatPr defaultColWidth="9.140625" defaultRowHeight="12.75"/>
  <cols>
    <col min="1" max="1" width="3.7109375" style="124" customWidth="1"/>
    <col min="2" max="2" width="36.00390625" style="124" customWidth="1"/>
    <col min="3" max="8" width="10.57421875" style="124" customWidth="1"/>
    <col min="9" max="9" width="11.8515625" style="124" customWidth="1"/>
    <col min="10" max="16384" width="8.00390625" style="124" customWidth="1"/>
  </cols>
  <sheetData>
    <row r="1" spans="1:17" ht="12.75">
      <c r="A1" s="121" t="s">
        <v>451</v>
      </c>
      <c r="B1" s="122"/>
      <c r="C1" s="13"/>
      <c r="D1" s="13"/>
      <c r="E1" s="13"/>
      <c r="F1" s="13"/>
      <c r="G1" s="13"/>
      <c r="H1" s="13"/>
      <c r="I1" s="21"/>
      <c r="J1" s="13"/>
      <c r="K1" s="13"/>
      <c r="L1" s="13"/>
      <c r="M1" s="13"/>
      <c r="N1" s="13"/>
      <c r="O1" s="13"/>
      <c r="P1" s="13"/>
      <c r="Q1" s="123"/>
    </row>
    <row r="2" spans="1:17" ht="12.75">
      <c r="A2" s="125" t="s">
        <v>452</v>
      </c>
      <c r="B2" s="126"/>
      <c r="C2" s="11"/>
      <c r="D2" s="11"/>
      <c r="E2" s="11"/>
      <c r="F2" s="11"/>
      <c r="G2" s="11"/>
      <c r="H2" s="11"/>
      <c r="I2" s="24"/>
      <c r="J2" s="11"/>
      <c r="K2" s="11"/>
      <c r="L2" s="11"/>
      <c r="M2" s="11"/>
      <c r="N2" s="11"/>
      <c r="O2" s="11"/>
      <c r="P2" s="11"/>
      <c r="Q2" s="95"/>
    </row>
    <row r="3" spans="1:18" ht="12.75">
      <c r="A3" s="50" t="s">
        <v>454</v>
      </c>
      <c r="B3" s="1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5"/>
      <c r="R3" s="126"/>
    </row>
    <row r="4" spans="1:18" ht="12.75">
      <c r="A4" s="127" t="s">
        <v>151</v>
      </c>
      <c r="B4" s="12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6"/>
    </row>
    <row r="5" spans="1:18" ht="5.25" customHeight="1">
      <c r="A5" s="129"/>
      <c r="B5" s="130"/>
      <c r="C5" s="131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1"/>
      <c r="P5" s="11"/>
      <c r="Q5" s="126"/>
      <c r="R5" s="126"/>
    </row>
    <row r="6" spans="1:18" ht="14.25" customHeight="1">
      <c r="A6" s="1" t="s">
        <v>0</v>
      </c>
      <c r="B6" s="2"/>
      <c r="C6" s="132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/>
      <c r="I6" s="4" t="s">
        <v>6</v>
      </c>
      <c r="J6" s="11"/>
      <c r="K6" s="43"/>
      <c r="L6" s="43"/>
      <c r="M6" s="43"/>
      <c r="N6" s="43"/>
      <c r="O6" s="43"/>
      <c r="P6" s="43"/>
      <c r="Q6" s="126"/>
      <c r="R6" s="126"/>
    </row>
    <row r="7" spans="1:18" ht="11.25">
      <c r="A7" s="133"/>
      <c r="B7" s="134" t="s">
        <v>8</v>
      </c>
      <c r="C7" s="135">
        <v>114</v>
      </c>
      <c r="D7" s="135">
        <v>77</v>
      </c>
      <c r="E7" s="135">
        <v>54</v>
      </c>
      <c r="F7" s="135">
        <v>13</v>
      </c>
      <c r="G7" s="135">
        <v>11</v>
      </c>
      <c r="H7" s="135"/>
      <c r="I7" s="135">
        <v>676</v>
      </c>
      <c r="J7" s="43"/>
      <c r="K7" s="43"/>
      <c r="L7" s="43"/>
      <c r="M7" s="43"/>
      <c r="N7" s="43"/>
      <c r="O7" s="43"/>
      <c r="P7" s="43"/>
      <c r="Q7" s="43"/>
      <c r="R7" s="126"/>
    </row>
    <row r="8" spans="1:18" ht="11.25">
      <c r="A8" s="136" t="str">
        <f>"10.          "</f>
        <v>10.          </v>
      </c>
      <c r="B8" s="137" t="s">
        <v>152</v>
      </c>
      <c r="C8" s="131"/>
      <c r="D8" s="13"/>
      <c r="E8" s="13"/>
      <c r="F8" s="13"/>
      <c r="G8" s="13"/>
      <c r="H8" s="13"/>
      <c r="I8" s="13"/>
      <c r="J8" s="43"/>
      <c r="K8" s="43"/>
      <c r="L8" s="43"/>
      <c r="M8" s="43"/>
      <c r="N8" s="43"/>
      <c r="O8" s="43"/>
      <c r="P8" s="43"/>
      <c r="Q8" s="43"/>
      <c r="R8" s="126"/>
    </row>
    <row r="9" spans="1:18" ht="11.25">
      <c r="A9" s="136"/>
      <c r="B9" s="137" t="s">
        <v>153</v>
      </c>
      <c r="C9" s="138"/>
      <c r="D9" s="15"/>
      <c r="E9" s="15"/>
      <c r="F9" s="15"/>
      <c r="G9" s="15"/>
      <c r="H9" s="15"/>
      <c r="I9" s="15"/>
      <c r="J9" s="43"/>
      <c r="K9" s="43"/>
      <c r="L9" s="43"/>
      <c r="M9" s="43"/>
      <c r="N9" s="43"/>
      <c r="O9" s="43"/>
      <c r="P9" s="43"/>
      <c r="Q9" s="43"/>
      <c r="R9" s="126"/>
    </row>
    <row r="10" spans="1:18" ht="11.25">
      <c r="A10" s="139"/>
      <c r="B10" s="140" t="s">
        <v>154</v>
      </c>
      <c r="C10" s="138">
        <v>0.14035087719298245</v>
      </c>
      <c r="D10" s="138">
        <v>0.06756756756756757</v>
      </c>
      <c r="E10" s="138">
        <v>0.20754716981132076</v>
      </c>
      <c r="F10" s="138">
        <v>0.3076923076923077</v>
      </c>
      <c r="G10" s="138">
        <v>0.09090909090909091</v>
      </c>
      <c r="H10" s="15"/>
      <c r="I10" s="138">
        <v>0.16344725111441308</v>
      </c>
      <c r="J10" s="43"/>
      <c r="K10" s="43"/>
      <c r="L10" s="43"/>
      <c r="M10" s="43"/>
      <c r="N10" s="43"/>
      <c r="O10" s="43"/>
      <c r="P10" s="43"/>
      <c r="Q10" s="141"/>
      <c r="R10" s="126"/>
    </row>
    <row r="11" spans="1:18" ht="11.25">
      <c r="A11" s="139"/>
      <c r="B11" s="140" t="s">
        <v>155</v>
      </c>
      <c r="C11" s="138">
        <v>0.07017543859649122</v>
      </c>
      <c r="D11" s="138">
        <v>0.08108108108108109</v>
      </c>
      <c r="E11" s="138">
        <v>0.16981132075471697</v>
      </c>
      <c r="F11" s="138">
        <v>0.15384615384615385</v>
      </c>
      <c r="G11" s="138">
        <v>0</v>
      </c>
      <c r="H11" s="15"/>
      <c r="I11" s="138">
        <v>0.14413075780089152</v>
      </c>
      <c r="J11" s="43"/>
      <c r="K11" s="43"/>
      <c r="L11" s="43"/>
      <c r="M11" s="43"/>
      <c r="N11" s="43"/>
      <c r="O11" s="43"/>
      <c r="P11" s="43"/>
      <c r="Q11" s="141"/>
      <c r="R11" s="126"/>
    </row>
    <row r="12" spans="1:18" ht="11.25">
      <c r="A12" s="139"/>
      <c r="B12" s="140" t="s">
        <v>156</v>
      </c>
      <c r="C12" s="149">
        <v>0.7894736842105263</v>
      </c>
      <c r="D12" s="138">
        <v>0.8513513513513513</v>
      </c>
      <c r="E12" s="138">
        <v>0.6226415094339622</v>
      </c>
      <c r="F12" s="138">
        <v>0.5384615384615384</v>
      </c>
      <c r="G12" s="138">
        <v>0.9090909090909091</v>
      </c>
      <c r="H12" s="15"/>
      <c r="I12" s="138">
        <v>0.6924219910846954</v>
      </c>
      <c r="J12" s="43"/>
      <c r="K12" s="43"/>
      <c r="L12" s="43"/>
      <c r="M12" s="43"/>
      <c r="N12" s="43"/>
      <c r="O12" s="43"/>
      <c r="P12" s="43"/>
      <c r="Q12" s="141"/>
      <c r="R12" s="126"/>
    </row>
    <row r="13" spans="1:18" ht="11.25">
      <c r="A13" s="142"/>
      <c r="B13" s="143" t="s">
        <v>17</v>
      </c>
      <c r="C13" s="169">
        <v>114</v>
      </c>
      <c r="D13" s="169">
        <v>74</v>
      </c>
      <c r="E13" s="169">
        <v>53</v>
      </c>
      <c r="F13" s="169">
        <v>13</v>
      </c>
      <c r="G13" s="169">
        <v>11</v>
      </c>
      <c r="H13" s="28"/>
      <c r="I13" s="169">
        <v>673</v>
      </c>
      <c r="J13" s="43"/>
      <c r="K13" s="43"/>
      <c r="L13" s="43"/>
      <c r="M13" s="43"/>
      <c r="N13" s="43"/>
      <c r="O13" s="43"/>
      <c r="P13" s="43"/>
      <c r="Q13" s="141"/>
      <c r="R13" s="126"/>
    </row>
    <row r="14" spans="1:18" ht="22.5">
      <c r="A14" s="145" t="s">
        <v>157</v>
      </c>
      <c r="B14" s="146" t="s">
        <v>158</v>
      </c>
      <c r="C14" s="147"/>
      <c r="D14" s="148"/>
      <c r="E14" s="148"/>
      <c r="F14" s="148"/>
      <c r="G14" s="148"/>
      <c r="H14" s="148"/>
      <c r="I14" s="148"/>
      <c r="J14" s="43"/>
      <c r="K14" s="43"/>
      <c r="L14" s="43"/>
      <c r="M14" s="43"/>
      <c r="N14" s="43"/>
      <c r="O14" s="43"/>
      <c r="P14" s="43"/>
      <c r="Q14" s="141"/>
      <c r="R14" s="126"/>
    </row>
    <row r="15" spans="1:18" ht="11.25">
      <c r="A15" s="136"/>
      <c r="B15" s="146" t="s">
        <v>159</v>
      </c>
      <c r="C15" s="149">
        <v>0.5365853658536586</v>
      </c>
      <c r="D15" s="138">
        <v>0.3076923076923077</v>
      </c>
      <c r="E15" s="138">
        <v>0.6785714285714286</v>
      </c>
      <c r="F15" s="138">
        <v>0.4444444444444444</v>
      </c>
      <c r="G15" s="138">
        <v>0.5</v>
      </c>
      <c r="H15" s="15"/>
      <c r="I15" s="138">
        <v>0.6113074204946997</v>
      </c>
      <c r="J15" s="43"/>
      <c r="K15" s="43"/>
      <c r="L15" s="43"/>
      <c r="M15" s="43"/>
      <c r="N15" s="43"/>
      <c r="O15" s="43"/>
      <c r="P15" s="43"/>
      <c r="Q15" s="141"/>
      <c r="R15" s="126"/>
    </row>
    <row r="16" spans="1:18" ht="11.25">
      <c r="A16" s="139"/>
      <c r="B16" s="141" t="s">
        <v>156</v>
      </c>
      <c r="C16" s="149">
        <v>0.4634146341463415</v>
      </c>
      <c r="D16" s="138">
        <v>0.6923076923076923</v>
      </c>
      <c r="E16" s="138">
        <v>0.32142857142857145</v>
      </c>
      <c r="F16" s="138">
        <v>0.5555555555555556</v>
      </c>
      <c r="G16" s="138">
        <v>0.5</v>
      </c>
      <c r="H16" s="15"/>
      <c r="I16" s="138">
        <v>0.38869257950530034</v>
      </c>
      <c r="J16" s="43"/>
      <c r="K16" s="43"/>
      <c r="L16" s="43"/>
      <c r="M16" s="43"/>
      <c r="N16" s="43"/>
      <c r="O16" s="43"/>
      <c r="P16" s="43"/>
      <c r="Q16" s="141"/>
      <c r="R16" s="126"/>
    </row>
    <row r="17" spans="1:18" ht="11.25">
      <c r="A17" s="142"/>
      <c r="B17" s="150" t="s">
        <v>17</v>
      </c>
      <c r="C17" s="151">
        <v>41</v>
      </c>
      <c r="D17" s="170">
        <v>26</v>
      </c>
      <c r="E17" s="170">
        <v>28</v>
      </c>
      <c r="F17" s="170">
        <v>9</v>
      </c>
      <c r="G17" s="170">
        <v>2</v>
      </c>
      <c r="H17" s="18"/>
      <c r="I17" s="170">
        <v>283</v>
      </c>
      <c r="J17" s="43"/>
      <c r="K17" s="43"/>
      <c r="L17" s="43"/>
      <c r="M17" s="43"/>
      <c r="N17" s="43"/>
      <c r="O17" s="43"/>
      <c r="P17" s="43"/>
      <c r="Q17" s="141"/>
      <c r="R17" s="126"/>
    </row>
    <row r="18" spans="1:18" ht="2.25" customHeight="1">
      <c r="A18" s="133"/>
      <c r="B18" s="152"/>
      <c r="C18" s="153"/>
      <c r="D18" s="128"/>
      <c r="E18" s="128"/>
      <c r="F18" s="128"/>
      <c r="G18" s="128"/>
      <c r="H18" s="128"/>
      <c r="I18" s="128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45">
      <c r="A19" s="142"/>
      <c r="B19" s="154" t="s">
        <v>160</v>
      </c>
      <c r="C19" s="155">
        <v>22</v>
      </c>
      <c r="D19" s="171">
        <v>8</v>
      </c>
      <c r="E19" s="171">
        <v>19</v>
      </c>
      <c r="F19" s="171">
        <v>4</v>
      </c>
      <c r="G19" s="171">
        <v>1</v>
      </c>
      <c r="H19" s="156"/>
      <c r="I19" s="171">
        <v>172</v>
      </c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ht="11.25">
      <c r="A20" s="136" t="str">
        <f>"11b."</f>
        <v>11b.</v>
      </c>
      <c r="B20" s="157" t="s">
        <v>161</v>
      </c>
      <c r="C20" s="158"/>
      <c r="D20" s="158"/>
      <c r="E20" s="158"/>
      <c r="F20" s="158"/>
      <c r="G20" s="158"/>
      <c r="H20" s="158"/>
      <c r="I20" s="158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ht="11.25">
      <c r="A21" s="139"/>
      <c r="B21" s="159" t="s">
        <v>162</v>
      </c>
      <c r="C21" s="138">
        <v>0.045454545454545456</v>
      </c>
      <c r="D21" s="138">
        <v>0</v>
      </c>
      <c r="E21" s="138">
        <v>0</v>
      </c>
      <c r="F21" s="138">
        <v>0</v>
      </c>
      <c r="G21" s="138">
        <v>0</v>
      </c>
      <c r="H21" s="160"/>
      <c r="I21" s="138">
        <v>0.01744186046511628</v>
      </c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11.25">
      <c r="A22" s="139"/>
      <c r="B22" s="140" t="s">
        <v>163</v>
      </c>
      <c r="C22" s="138">
        <v>0.09090909090909091</v>
      </c>
      <c r="D22" s="138">
        <v>0</v>
      </c>
      <c r="E22" s="138">
        <v>0.05263157894736842</v>
      </c>
      <c r="F22" s="138">
        <v>0</v>
      </c>
      <c r="G22" s="138">
        <v>0</v>
      </c>
      <c r="H22" s="160"/>
      <c r="I22" s="138">
        <v>0.06395348837209303</v>
      </c>
      <c r="J22" s="126"/>
      <c r="K22" s="126"/>
      <c r="L22" s="126"/>
      <c r="M22" s="126"/>
      <c r="N22" s="126"/>
      <c r="O22" s="126"/>
      <c r="P22" s="126"/>
      <c r="Q22" s="141"/>
      <c r="R22" s="126"/>
    </row>
    <row r="23" spans="1:18" ht="11.25">
      <c r="A23" s="139"/>
      <c r="B23" s="159" t="s">
        <v>164</v>
      </c>
      <c r="C23" s="138">
        <v>0.45454545454545453</v>
      </c>
      <c r="D23" s="138">
        <v>0</v>
      </c>
      <c r="E23" s="138">
        <v>0.42105263157894735</v>
      </c>
      <c r="F23" s="138">
        <v>0.75</v>
      </c>
      <c r="G23" s="138">
        <v>0</v>
      </c>
      <c r="H23" s="160"/>
      <c r="I23" s="138">
        <v>0.45348837209302323</v>
      </c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11.25">
      <c r="A24" s="139"/>
      <c r="B24" s="159" t="s">
        <v>165</v>
      </c>
      <c r="C24" s="138">
        <v>0.2727272727272727</v>
      </c>
      <c r="D24" s="138">
        <v>0.75</v>
      </c>
      <c r="E24" s="138">
        <v>0.42105263157894735</v>
      </c>
      <c r="F24" s="138">
        <v>0</v>
      </c>
      <c r="G24" s="138">
        <v>1</v>
      </c>
      <c r="H24" s="160"/>
      <c r="I24" s="138">
        <v>0.32558139534883723</v>
      </c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1.25">
      <c r="A25" s="139"/>
      <c r="B25" s="159" t="s">
        <v>166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60"/>
      <c r="I25" s="138">
        <v>0</v>
      </c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1.25">
      <c r="A26" s="139"/>
      <c r="B26" s="159" t="s">
        <v>167</v>
      </c>
      <c r="C26" s="138">
        <v>0.045454545454545456</v>
      </c>
      <c r="D26" s="138">
        <v>0</v>
      </c>
      <c r="E26" s="138">
        <v>0.05263157894736842</v>
      </c>
      <c r="F26" s="138">
        <v>0</v>
      </c>
      <c r="G26" s="138">
        <v>0</v>
      </c>
      <c r="H26" s="160"/>
      <c r="I26" s="138">
        <v>0.05232558139534884</v>
      </c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11.25">
      <c r="A27" s="139"/>
      <c r="B27" s="159" t="s">
        <v>168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60"/>
      <c r="I27" s="138">
        <v>0.01744186046511628</v>
      </c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18" ht="11.25">
      <c r="A28" s="139"/>
      <c r="B28" s="159" t="s">
        <v>169</v>
      </c>
      <c r="C28" s="138">
        <v>0.045454545454545456</v>
      </c>
      <c r="D28" s="138">
        <v>0.125</v>
      </c>
      <c r="E28" s="138">
        <v>0</v>
      </c>
      <c r="F28" s="138">
        <v>0.25</v>
      </c>
      <c r="G28" s="138">
        <v>0</v>
      </c>
      <c r="H28" s="160"/>
      <c r="I28" s="138">
        <v>0.011627906976744186</v>
      </c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ht="11.25">
      <c r="A29" s="139"/>
      <c r="B29" s="159" t="s">
        <v>170</v>
      </c>
      <c r="C29" s="138">
        <v>0</v>
      </c>
      <c r="D29" s="138">
        <v>0</v>
      </c>
      <c r="E29" s="138">
        <v>0.05263157894736842</v>
      </c>
      <c r="F29" s="138">
        <v>0</v>
      </c>
      <c r="G29" s="138">
        <v>0</v>
      </c>
      <c r="H29" s="160"/>
      <c r="I29" s="138">
        <v>0</v>
      </c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ht="11.25">
      <c r="A30" s="139"/>
      <c r="B30" s="159" t="s">
        <v>22</v>
      </c>
      <c r="C30" s="149">
        <v>0.045454545454545456</v>
      </c>
      <c r="D30" s="138">
        <v>0.125</v>
      </c>
      <c r="E30" s="138">
        <v>0</v>
      </c>
      <c r="F30" s="138">
        <v>0</v>
      </c>
      <c r="G30" s="138">
        <v>0</v>
      </c>
      <c r="H30" s="160"/>
      <c r="I30" s="138">
        <v>0.05813953488372093</v>
      </c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ht="11.25">
      <c r="A31" s="142"/>
      <c r="B31" s="143" t="s">
        <v>17</v>
      </c>
      <c r="C31" s="172">
        <v>22</v>
      </c>
      <c r="D31" s="173">
        <v>8</v>
      </c>
      <c r="E31" s="173">
        <v>19</v>
      </c>
      <c r="F31" s="173">
        <v>4</v>
      </c>
      <c r="G31" s="173">
        <v>1</v>
      </c>
      <c r="H31" s="162"/>
      <c r="I31" s="173">
        <v>172</v>
      </c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ht="11.25">
      <c r="A32" s="136" t="str">
        <f>"12."</f>
        <v>12.</v>
      </c>
      <c r="B32" s="163" t="s">
        <v>171</v>
      </c>
      <c r="C32" s="164"/>
      <c r="D32" s="164"/>
      <c r="E32" s="164"/>
      <c r="F32" s="164"/>
      <c r="G32" s="164"/>
      <c r="H32" s="164"/>
      <c r="I32" s="164"/>
      <c r="J32" s="126"/>
      <c r="K32" s="126"/>
      <c r="L32" s="126"/>
      <c r="M32" s="126"/>
      <c r="N32" s="126"/>
      <c r="O32" s="126"/>
      <c r="P32" s="126"/>
      <c r="Q32" s="126"/>
      <c r="R32" s="126"/>
    </row>
    <row r="33" spans="1:18" ht="11.25">
      <c r="A33" s="139"/>
      <c r="B33" s="159" t="s">
        <v>172</v>
      </c>
      <c r="C33" s="165"/>
      <c r="D33" s="166"/>
      <c r="E33" s="166"/>
      <c r="F33" s="166"/>
      <c r="G33" s="166"/>
      <c r="H33" s="166"/>
      <c r="I33" s="16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1.25">
      <c r="A34" s="139"/>
      <c r="B34" s="159" t="s">
        <v>173</v>
      </c>
      <c r="C34" s="138">
        <v>0.14285714285714285</v>
      </c>
      <c r="D34" s="138">
        <v>0.25</v>
      </c>
      <c r="E34" s="138">
        <v>0.3684210526315789</v>
      </c>
      <c r="F34" s="138">
        <v>0.5</v>
      </c>
      <c r="G34" s="138">
        <v>0</v>
      </c>
      <c r="H34" s="160"/>
      <c r="I34" s="138">
        <v>0.24260355029585798</v>
      </c>
      <c r="J34" s="126"/>
      <c r="K34" s="166"/>
      <c r="L34" s="166"/>
      <c r="M34" s="166"/>
      <c r="N34" s="166"/>
      <c r="O34" s="166"/>
      <c r="P34" s="166"/>
      <c r="Q34" s="126"/>
      <c r="R34" s="126"/>
    </row>
    <row r="35" spans="1:18" ht="11.25">
      <c r="A35" s="139"/>
      <c r="B35" s="159" t="s">
        <v>174</v>
      </c>
      <c r="C35" s="138">
        <v>0.19047619047619047</v>
      </c>
      <c r="D35" s="138">
        <v>0.25</v>
      </c>
      <c r="E35" s="138">
        <v>0.3157894736842105</v>
      </c>
      <c r="F35" s="138">
        <v>0</v>
      </c>
      <c r="G35" s="138">
        <v>0</v>
      </c>
      <c r="H35" s="160"/>
      <c r="I35" s="138">
        <v>0.39644970414201186</v>
      </c>
      <c r="J35" s="126"/>
      <c r="K35" s="166"/>
      <c r="L35" s="166"/>
      <c r="M35" s="166"/>
      <c r="N35" s="166"/>
      <c r="O35" s="166"/>
      <c r="P35" s="166"/>
      <c r="Q35" s="126"/>
      <c r="R35" s="126"/>
    </row>
    <row r="36" spans="1:18" ht="11.25">
      <c r="A36" s="139"/>
      <c r="B36" s="159" t="s">
        <v>175</v>
      </c>
      <c r="C36" s="138">
        <v>0.47619047619047616</v>
      </c>
      <c r="D36" s="138">
        <v>0.25</v>
      </c>
      <c r="E36" s="138">
        <v>0.15789473684210525</v>
      </c>
      <c r="F36" s="138">
        <v>0.5</v>
      </c>
      <c r="G36" s="138">
        <v>1</v>
      </c>
      <c r="H36" s="160"/>
      <c r="I36" s="138">
        <v>0.3076923076923077</v>
      </c>
      <c r="J36" s="126"/>
      <c r="K36" s="166"/>
      <c r="L36" s="166"/>
      <c r="M36" s="166"/>
      <c r="N36" s="166"/>
      <c r="O36" s="166"/>
      <c r="P36" s="166"/>
      <c r="Q36" s="126"/>
      <c r="R36" s="126"/>
    </row>
    <row r="37" spans="1:18" ht="11.25">
      <c r="A37" s="139"/>
      <c r="B37" s="159" t="s">
        <v>176</v>
      </c>
      <c r="C37" s="138">
        <v>0.09523809523809523</v>
      </c>
      <c r="D37" s="138">
        <v>0.25</v>
      </c>
      <c r="E37" s="138">
        <v>0.10526315789473684</v>
      </c>
      <c r="F37" s="138">
        <v>0</v>
      </c>
      <c r="G37" s="138">
        <v>0</v>
      </c>
      <c r="H37" s="160"/>
      <c r="I37" s="138">
        <v>0.029585798816568046</v>
      </c>
      <c r="J37" s="126"/>
      <c r="K37" s="166"/>
      <c r="L37" s="166"/>
      <c r="M37" s="166"/>
      <c r="N37" s="166"/>
      <c r="O37" s="166"/>
      <c r="P37" s="166"/>
      <c r="Q37" s="126"/>
      <c r="R37" s="126"/>
    </row>
    <row r="38" spans="1:18" ht="11.25">
      <c r="A38" s="139"/>
      <c r="B38" s="159" t="s">
        <v>177</v>
      </c>
      <c r="C38" s="138">
        <v>0.09523809523809523</v>
      </c>
      <c r="D38" s="138">
        <v>0</v>
      </c>
      <c r="E38" s="138">
        <v>0.05263157894736842</v>
      </c>
      <c r="F38" s="138">
        <v>0</v>
      </c>
      <c r="G38" s="138">
        <v>0</v>
      </c>
      <c r="H38" s="160"/>
      <c r="I38" s="138">
        <v>0.011834319526627219</v>
      </c>
      <c r="J38" s="126"/>
      <c r="K38" s="166"/>
      <c r="L38" s="166"/>
      <c r="M38" s="166"/>
      <c r="N38" s="166"/>
      <c r="O38" s="166"/>
      <c r="P38" s="166"/>
      <c r="Q38" s="126"/>
      <c r="R38" s="126"/>
    </row>
    <row r="39" spans="1:18" ht="11.25">
      <c r="A39" s="139"/>
      <c r="B39" s="159" t="s">
        <v>178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  <c r="H39" s="160"/>
      <c r="I39" s="138">
        <v>0.011834319526627219</v>
      </c>
      <c r="J39" s="126"/>
      <c r="K39" s="166"/>
      <c r="L39" s="166"/>
      <c r="M39" s="166"/>
      <c r="N39" s="166"/>
      <c r="O39" s="166"/>
      <c r="P39" s="166"/>
      <c r="Q39" s="126"/>
      <c r="R39" s="126"/>
    </row>
    <row r="40" spans="1:18" ht="11.25">
      <c r="A40" s="142"/>
      <c r="B40" s="143" t="s">
        <v>17</v>
      </c>
      <c r="C40" s="161">
        <v>21</v>
      </c>
      <c r="D40" s="161">
        <v>8</v>
      </c>
      <c r="E40" s="161">
        <v>19</v>
      </c>
      <c r="F40" s="161">
        <v>4</v>
      </c>
      <c r="G40" s="161">
        <v>1</v>
      </c>
      <c r="H40" s="162"/>
      <c r="I40" s="161">
        <v>169</v>
      </c>
      <c r="J40" s="126"/>
      <c r="K40" s="166"/>
      <c r="L40" s="166"/>
      <c r="M40" s="166"/>
      <c r="N40" s="166"/>
      <c r="O40" s="166"/>
      <c r="P40" s="166"/>
      <c r="Q40" s="126"/>
      <c r="R40" s="126"/>
    </row>
    <row r="41" spans="1:18" ht="17.25" customHeight="1">
      <c r="A41" s="537">
        <v>38916</v>
      </c>
      <c r="B41" s="537"/>
      <c r="C41" s="168"/>
      <c r="D41" s="168"/>
      <c r="E41" s="168"/>
      <c r="F41" s="168"/>
      <c r="G41" s="174" t="s">
        <v>9</v>
      </c>
      <c r="H41" s="168"/>
      <c r="I41" s="168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0:18" ht="11.25"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0:18" ht="11.25"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5.75">
      <c r="A44" s="538" t="s">
        <v>7</v>
      </c>
      <c r="B44" s="538"/>
      <c r="C44" s="538"/>
      <c r="D44" s="538"/>
      <c r="E44" s="538"/>
      <c r="F44" s="538"/>
      <c r="G44" s="538"/>
      <c r="J44" s="126"/>
      <c r="K44" s="126"/>
      <c r="L44" s="126"/>
      <c r="M44" s="126"/>
      <c r="N44" s="126"/>
      <c r="O44" s="126"/>
      <c r="P44" s="126"/>
      <c r="Q44" s="126"/>
      <c r="R44" s="126"/>
    </row>
    <row r="45" spans="1:7" ht="15">
      <c r="A45" s="539" t="s">
        <v>180</v>
      </c>
      <c r="B45" s="539"/>
      <c r="C45" s="539"/>
      <c r="D45" s="539"/>
      <c r="E45" s="539"/>
      <c r="F45" s="539"/>
      <c r="G45" s="539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2007-04-19T16:39:57Z</cp:lastPrinted>
  <dcterms:created xsi:type="dcterms:W3CDTF">2007-04-16T17:02:58Z</dcterms:created>
  <dcterms:modified xsi:type="dcterms:W3CDTF">2007-04-19T20:07:07Z</dcterms:modified>
  <cp:category/>
  <cp:version/>
  <cp:contentType/>
  <cp:contentStatus/>
</cp:coreProperties>
</file>