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05" windowHeight="4740" tabRatio="719" activeTab="0"/>
  </bookViews>
  <sheets>
    <sheet name="Contents" sheetId="1" r:id="rId1"/>
    <sheet name="Tie Out" sheetId="2" r:id="rId2"/>
    <sheet name="GRADRESP" sheetId="3" r:id="rId3"/>
    <sheet name="gradresp-charts" sheetId="4" r:id="rId4"/>
    <sheet name="Part1" sheetId="5" r:id="rId5"/>
    <sheet name="Part2" sheetId="6" r:id="rId6"/>
    <sheet name="Part3" sheetId="7" r:id="rId7"/>
    <sheet name="Part4" sheetId="8" r:id="rId8"/>
    <sheet name="Part5" sheetId="9" r:id="rId9"/>
    <sheet name="Part6" sheetId="10" r:id="rId10"/>
  </sheets>
  <definedNames>
    <definedName name="n2" localSheetId="6">'Part3'!$C$16</definedName>
    <definedName name="n2" localSheetId="7">'Part4'!$C$13</definedName>
    <definedName name="n2" localSheetId="8">'Part5'!$C$14</definedName>
    <definedName name="n2">'Part2'!$C$14</definedName>
    <definedName name="n4" localSheetId="6">'Part3'!#REF!</definedName>
    <definedName name="n4" localSheetId="7">'Part4'!#REF!</definedName>
    <definedName name="n4" localSheetId="8">'Part5'!#REF!</definedName>
    <definedName name="n4">'Part2'!#REF!</definedName>
    <definedName name="n5" localSheetId="6">'Part3'!#REF!</definedName>
    <definedName name="n5" localSheetId="7">'Part4'!$C$24</definedName>
    <definedName name="n5" localSheetId="8">'Part5'!$C$23</definedName>
    <definedName name="n5">'Part2'!$C$33</definedName>
    <definedName name="n6" localSheetId="6">'Part3'!#REF!</definedName>
    <definedName name="n6" localSheetId="7">'Part4'!$C$30</definedName>
    <definedName name="n6" localSheetId="8">'Part5'!#REF!</definedName>
    <definedName name="n6">'Part2'!$C$38</definedName>
    <definedName name="n8" localSheetId="6">'Part3'!#REF!</definedName>
    <definedName name="n8" localSheetId="7">'Part4'!$C$35</definedName>
    <definedName name="n8" localSheetId="8">'Part5'!$C$38</definedName>
    <definedName name="n8">'Part2'!#REF!</definedName>
    <definedName name="NewAll">'GRADRESP'!$B$39</definedName>
    <definedName name="NewRes">'GRADRESP'!$F$39</definedName>
    <definedName name="nn2" localSheetId="4">'Part1'!$C$14</definedName>
    <definedName name="nn2">#REF!</definedName>
    <definedName name="nn4" localSheetId="4">'Part1'!#REF!</definedName>
    <definedName name="nn4">#REF!</definedName>
    <definedName name="nn5" localSheetId="4">'Part1'!$C$45</definedName>
    <definedName name="nn5">#REF!</definedName>
    <definedName name="nn6" localSheetId="4">'Part1'!$C$59</definedName>
    <definedName name="nn6">#REF!</definedName>
    <definedName name="nn8" localSheetId="4">'Part1'!#REF!</definedName>
    <definedName name="nn8">#REF!</definedName>
    <definedName name="no" localSheetId="4">'Part1'!$B$14</definedName>
    <definedName name="no" localSheetId="5">'Part2'!$B$14</definedName>
    <definedName name="no" localSheetId="6">'Part3'!$B$16</definedName>
    <definedName name="no" localSheetId="7">'Part4'!$B$13</definedName>
    <definedName name="no" localSheetId="8">'Part5'!$B$14</definedName>
    <definedName name="no">#REF!</definedName>
    <definedName name="page1" localSheetId="2">'GRADRESP'!$A$1:$G$45</definedName>
    <definedName name="page1" localSheetId="4">'Part1'!$A$1:$E$158</definedName>
    <definedName name="page1" localSheetId="5">'Part2'!$A$1:$E$63</definedName>
    <definedName name="page1" localSheetId="6">'Part3'!$A$1:$E$26</definedName>
    <definedName name="page1" localSheetId="7">'Part4'!$A$1:$E$74</definedName>
    <definedName name="page1" localSheetId="8">'Part5'!$A$1:$E$40</definedName>
    <definedName name="page1" localSheetId="9">'Part6'!$A$1:$E$201</definedName>
    <definedName name="page1">'Tie Out'!$A$2:$G$70</definedName>
    <definedName name="page1a">'Part5'!$M$1:$Q$40</definedName>
    <definedName name="page2" localSheetId="2">'GRADRESP'!$A$46:$G$90</definedName>
    <definedName name="page2" localSheetId="4">'Part1'!$A$185:$H$364</definedName>
    <definedName name="page2" localSheetId="5">'Part2'!$A$64:$H$92</definedName>
    <definedName name="page2" localSheetId="6">'Part3'!$A$27:$H$57</definedName>
    <definedName name="page2" localSheetId="7">'Part4'!$A$75:$H$161</definedName>
    <definedName name="page2" localSheetId="8">'Part5'!$A$49:$H$86</definedName>
    <definedName name="page2" localSheetId="9">'Part6'!$A$202:$H$406</definedName>
    <definedName name="page2">'Tie Out'!$A$71:$G$132</definedName>
    <definedName name="page3" localSheetId="4">'Part1'!$A$368:$K$518</definedName>
    <definedName name="page3" localSheetId="5">'Part2'!$A$94:$K$132</definedName>
    <definedName name="page3" localSheetId="6">'Part3'!$A$41:$K$95</definedName>
    <definedName name="page3" localSheetId="7">'Part4'!$A$146:$K$244</definedName>
    <definedName name="page3" localSheetId="8">'Part5'!$A$101:$K$136</definedName>
    <definedName name="page3" localSheetId="9">'Part6'!$A$407:$K$616</definedName>
    <definedName name="page3">#REF!</definedName>
    <definedName name="_xlnm.Print_Area" localSheetId="2">'GRADRESP'!$A$1:$I$72</definedName>
    <definedName name="_xlnm.Print_Area" localSheetId="3">'gradresp-charts'!$J$1:$AC$53</definedName>
    <definedName name="_xlnm.Print_Area" localSheetId="4">'Part1'!$A$1:$K$551</definedName>
    <definedName name="_xlnm.Print_Area" localSheetId="5">'Part2'!$A$1:$K$132</definedName>
    <definedName name="_xlnm.Print_Area" localSheetId="6">'Part3'!$A$1:$K$82</definedName>
    <definedName name="_xlnm.Print_Area" localSheetId="7">'Part4'!$A$1:$K$244</definedName>
    <definedName name="_xlnm.Print_Area" localSheetId="8">'Part5'!$A$1:$K$136</definedName>
    <definedName name="_xlnm.Print_Area" localSheetId="9">'Part6'!$A$1:$K$616</definedName>
    <definedName name="_xlnm.Print_Area" localSheetId="1">'Tie Out'!$A$1:$D$34</definedName>
    <definedName name="print1" localSheetId="4">'Part1'!$A$8:$E$158</definedName>
    <definedName name="print1">#REF!</definedName>
    <definedName name="q10mo">'Part1'!$I$549</definedName>
    <definedName name="q10n" localSheetId="5">'Part2'!$C$14</definedName>
    <definedName name="q10n" localSheetId="6">'Part3'!$C$16</definedName>
    <definedName name="q10n" localSheetId="8">'Part5'!$C$14</definedName>
    <definedName name="q10n">'Part1'!$C$180</definedName>
    <definedName name="q10nb" localSheetId="5">'Part2'!$F$100</definedName>
    <definedName name="q10nb" localSheetId="6">'Part3'!$F$70</definedName>
    <definedName name="q10nb" localSheetId="8">'Part5'!$F$108</definedName>
    <definedName name="q10nb">'Part1'!$F$549</definedName>
    <definedName name="q10nf" localSheetId="5">'Part2'!$F$57</definedName>
    <definedName name="q10nf" localSheetId="6">'Part3'!$F$39</definedName>
    <definedName name="q10nf" localSheetId="8">'Part5'!$F$60</definedName>
    <definedName name="q10nf">'Part1'!$F$364</definedName>
    <definedName name="q10nm" localSheetId="5">'Part2'!$C$57</definedName>
    <definedName name="q10nm" localSheetId="6">'Part3'!$C$39</definedName>
    <definedName name="q10nm" localSheetId="8">'Part5'!$C$60</definedName>
    <definedName name="q10nm">'Part1'!$C$364</definedName>
    <definedName name="q10no" localSheetId="5">'Part2'!$I$100</definedName>
    <definedName name="q10no" localSheetId="6">'Part3'!$I$70</definedName>
    <definedName name="q10no" localSheetId="8">'Part5'!$I$108</definedName>
    <definedName name="q10no">'Part1'!$I$549</definedName>
    <definedName name="q10nw" localSheetId="5">'Part2'!$C$100</definedName>
    <definedName name="q10nw" localSheetId="6">'Part3'!$C$70</definedName>
    <definedName name="q10nw" localSheetId="8">'Part5'!$C$108</definedName>
    <definedName name="q10nw">'Part1'!$C$549</definedName>
    <definedName name="q11a">'Part2'!$C$19</definedName>
    <definedName name="q11an">'Part2'!$C$19</definedName>
    <definedName name="q11anb">'Part2'!$F$105</definedName>
    <definedName name="q11anf">'Part2'!$F$62</definedName>
    <definedName name="q11anm">'Part2'!$C$62</definedName>
    <definedName name="q11ano">'Part2'!$I$105</definedName>
    <definedName name="q11anw">'Part2'!$C$105</definedName>
    <definedName name="q11n" localSheetId="4">'Part1'!$C$27</definedName>
    <definedName name="q11n" localSheetId="5">'Part2'!$C$33</definedName>
    <definedName name="q11n">#REF!</definedName>
    <definedName name="q11nb">'Part2'!$F$119</definedName>
    <definedName name="q11nf">'Part2'!$F$76</definedName>
    <definedName name="q11nm">'Part2'!$C$76</definedName>
    <definedName name="q11no">'Part2'!$I$119</definedName>
    <definedName name="q11nw">'Part2'!$C$119</definedName>
    <definedName name="q12n">'Part2'!$C$42</definedName>
    <definedName name="q12nb">'Part2'!$F$128</definedName>
    <definedName name="q12nf">'Part2'!$F$85</definedName>
    <definedName name="q12nm">'Part2'!$C$85</definedName>
    <definedName name="q12no">'Part2'!$I$128</definedName>
    <definedName name="q12nw">'Part2'!$C$128</definedName>
    <definedName name="q13n">'Part3'!$C$17</definedName>
    <definedName name="q13nb">'Part3'!$F$71</definedName>
    <definedName name="q13nf">'Part3'!$F$40</definedName>
    <definedName name="q13nm">'Part3'!$C$40</definedName>
    <definedName name="q13no">'Part3'!$I$71</definedName>
    <definedName name="q13nw">'Part3'!$C$71</definedName>
    <definedName name="q14n">'Part3'!$C$26</definedName>
    <definedName name="q14nb">'Part3'!$F$80</definedName>
    <definedName name="q14nf">'Part3'!$F$57</definedName>
    <definedName name="q14nm">'Part3'!$C$57</definedName>
    <definedName name="q14no">'Part3'!$I$80</definedName>
    <definedName name="q14nw">'Part3'!$C$80</definedName>
    <definedName name="q15an">'Part6'!$C$16</definedName>
    <definedName name="q15anb">'Part6'!$F$419</definedName>
    <definedName name="q15anf">'Part6'!$F$214</definedName>
    <definedName name="q15anm">'Part6'!$C$214</definedName>
    <definedName name="q15ano">'Part6'!$I$419</definedName>
    <definedName name="q15anw">'Part6'!$C$419</definedName>
    <definedName name="q15bn">'Part6'!$C$23</definedName>
    <definedName name="q15bnb">'Part6'!$F$426</definedName>
    <definedName name="q15bnf">'Part6'!$F$221</definedName>
    <definedName name="q15bnm">'Part6'!$C$221</definedName>
    <definedName name="q15bno">'Part6'!$I$426</definedName>
    <definedName name="q15bnw">'Part6'!$C$426</definedName>
    <definedName name="q15cn">'Part6'!$C$31</definedName>
    <definedName name="q15cnb">'Part6'!$F$434</definedName>
    <definedName name="q15cnf">'Part6'!$F$229</definedName>
    <definedName name="q15cnm">'Part6'!$C$229</definedName>
    <definedName name="q15cno">'Part6'!$I$434</definedName>
    <definedName name="q15cnw">'Part6'!$C$434</definedName>
    <definedName name="q15dn">'Part6'!$C$38</definedName>
    <definedName name="q15dnb">'Part6'!$F$450</definedName>
    <definedName name="q15dnf">'Part6'!$F$236</definedName>
    <definedName name="q15dnm">'Part6'!$C$236</definedName>
    <definedName name="q15dno">'Part6'!$I$450</definedName>
    <definedName name="q15dnw">'Part6'!$C$450</definedName>
    <definedName name="q15en">'Part6'!$C$45</definedName>
    <definedName name="q15enb">'Part6'!$F$457</definedName>
    <definedName name="q15enf">'Part6'!$F$243</definedName>
    <definedName name="q15enm">'Part6'!$C$243</definedName>
    <definedName name="q15eno">'Part6'!$I$457</definedName>
    <definedName name="q15enw">'Part6'!$C$457</definedName>
    <definedName name="q15fn">'Part6'!$C$60</definedName>
    <definedName name="q15fnb">'Part6'!$F$464</definedName>
    <definedName name="q15fnf">'Part6'!$F$259</definedName>
    <definedName name="q15fnm">'Part6'!$C$259</definedName>
    <definedName name="q15fno">'Part6'!$I$464</definedName>
    <definedName name="q15fnw">'Part6'!$C$464</definedName>
    <definedName name="q15gn">'Part6'!$C$67</definedName>
    <definedName name="q15gnb">'Part6'!$F$471</definedName>
    <definedName name="q15gnf">'Part6'!$F$266</definedName>
    <definedName name="q15gnm">'Part6'!$C$266</definedName>
    <definedName name="q15gno">'Part6'!$I$471</definedName>
    <definedName name="q15gnw">'Part6'!$C$471</definedName>
    <definedName name="q15hn">'Part6'!$C$74</definedName>
    <definedName name="q15hnb">'Part6'!$F$478</definedName>
    <definedName name="q15hnf">'Part6'!$F$273</definedName>
    <definedName name="q15hnm">'Part6'!$C$273</definedName>
    <definedName name="q15hno">'Part6'!$I$478</definedName>
    <definedName name="q15hnw">'Part6'!$C$478</definedName>
    <definedName name="q15in">'Part6'!$C$81</definedName>
    <definedName name="q15inb">'Part6'!$F$494</definedName>
    <definedName name="q15inf">'Part6'!$F$280</definedName>
    <definedName name="q15inm">'Part6'!$C$280</definedName>
    <definedName name="q15ino">'Part6'!$I$494</definedName>
    <definedName name="q15inw">'Part6'!$C$494</definedName>
    <definedName name="q15jn">'Part6'!$C$88</definedName>
    <definedName name="q15jnb">'Part6'!$F$501</definedName>
    <definedName name="q15jnf">'Part6'!$F$287</definedName>
    <definedName name="q15jnm">'Part6'!$C$287</definedName>
    <definedName name="q15jno">'Part6'!$I$501</definedName>
    <definedName name="q15jnw">'Part6'!$C$501</definedName>
    <definedName name="q15kn">'Part6'!$C$95</definedName>
    <definedName name="q15knb">'Part6'!$F$508</definedName>
    <definedName name="q15knf">'Part6'!$F$303</definedName>
    <definedName name="q15knm">'Part6'!$C$303</definedName>
    <definedName name="q15kno">'Part6'!$I$508</definedName>
    <definedName name="q15knw">'Part6'!$C$508</definedName>
    <definedName name="q15ln">'Part6'!$C$110</definedName>
    <definedName name="q15lnb">'Part6'!$F$515</definedName>
    <definedName name="q15lnf">'Part6'!$F$310</definedName>
    <definedName name="q15lnm">'Part6'!$C$310</definedName>
    <definedName name="q15lno">'Part6'!$I$515</definedName>
    <definedName name="q15lnw">'Part6'!$C$515</definedName>
    <definedName name="q15n">'Part4'!$C$15</definedName>
    <definedName name="q15nb">'Part4'!$F$174</definedName>
    <definedName name="q15nf">'Part4'!$F$87</definedName>
    <definedName name="q15nm">'Part4'!$C$87</definedName>
    <definedName name="q15no">'Part4'!$I$174</definedName>
    <definedName name="q15nw">'Part4'!$C$174</definedName>
    <definedName name="q16n" localSheetId="9">'Part6'!$C$117</definedName>
    <definedName name="q16n">'Part4'!$C$23</definedName>
    <definedName name="q16nb" localSheetId="9">'Part6'!$F$522</definedName>
    <definedName name="q16nb">'Part4'!$F$182</definedName>
    <definedName name="q16nf" localSheetId="9">'Part6'!$F$317</definedName>
    <definedName name="q16nf">'Part4'!$F$95</definedName>
    <definedName name="q16nm" localSheetId="9">'Part6'!$C$317</definedName>
    <definedName name="q16nm">'Part4'!$C$95</definedName>
    <definedName name="q16no" localSheetId="9">'Part6'!$I$522</definedName>
    <definedName name="q16no">'Part4'!$I$182</definedName>
    <definedName name="q16nw" localSheetId="9">'Part6'!$C$522</definedName>
    <definedName name="q16nw">'Part4'!$C$182</definedName>
    <definedName name="q17an">'Part6'!$C$124</definedName>
    <definedName name="q17anb">'Part6'!$F$538</definedName>
    <definedName name="q17anf">'Part6'!$F$324</definedName>
    <definedName name="q17anm">'Part6'!$C$324</definedName>
    <definedName name="q17ano">'Part6'!$I$538</definedName>
    <definedName name="q17anw">'Part6'!$C$538</definedName>
    <definedName name="q17bn">'Part6'!$C$130</definedName>
    <definedName name="q17bnb">'Part6'!$F$544</definedName>
    <definedName name="q17bnf">'Part6'!$F$330</definedName>
    <definedName name="q17bnm">'Part6'!$C$330</definedName>
    <definedName name="q17bno">'Part6'!$I$544</definedName>
    <definedName name="q17bnw">'Part6'!$C$544</definedName>
    <definedName name="q17cn">'Part6'!$C$136</definedName>
    <definedName name="q17cnb">'Part6'!$F$550</definedName>
    <definedName name="q17cnf">'Part6'!$F$336</definedName>
    <definedName name="q17cnm">'Part6'!$C$336</definedName>
    <definedName name="q17cno">'Part6'!$I$550</definedName>
    <definedName name="q17cnw">'Part6'!$C$550</definedName>
    <definedName name="q17n">'Part4'!$C$31</definedName>
    <definedName name="q17nb">'Part4'!$F$190</definedName>
    <definedName name="q17nf">'Part4'!$F$114</definedName>
    <definedName name="q17nm">'Part4'!$C$114</definedName>
    <definedName name="q17no">'Part4'!$I$190</definedName>
    <definedName name="q17nw">'Part4'!$C$190</definedName>
    <definedName name="q18n" localSheetId="9">'Part6'!$C$144</definedName>
    <definedName name="q18n">'Part4'!$C$39</definedName>
    <definedName name="q18nb" localSheetId="9">'Part6'!$F$558</definedName>
    <definedName name="q18nb">'Part4'!$F$211</definedName>
    <definedName name="q18nf" localSheetId="9">'Part6'!$F$352</definedName>
    <definedName name="q18nf">'Part4'!$F$122</definedName>
    <definedName name="q18nm" localSheetId="9">'Part6'!$C$352</definedName>
    <definedName name="q18nm">'Part4'!$C$122</definedName>
    <definedName name="q18no" localSheetId="9">'Part6'!$I$558</definedName>
    <definedName name="q18no">'Part4'!$I$211</definedName>
    <definedName name="q18nw" localSheetId="9">'Part6'!$C$558</definedName>
    <definedName name="q18nw">'Part4'!$C$211</definedName>
    <definedName name="q19an">'Part6'!$C$157</definedName>
    <definedName name="q19anb">'Part6'!$F$564</definedName>
    <definedName name="q19anf">'Part6'!$F$358</definedName>
    <definedName name="q19anm">'Part6'!$C$358</definedName>
    <definedName name="q19ano">'Part6'!$I$564</definedName>
    <definedName name="q19anw">'Part6'!$C$564</definedName>
    <definedName name="q19bn">'Part6'!$C$162</definedName>
    <definedName name="q19bnb">'Part6'!$F$569</definedName>
    <definedName name="q19bnf">'Part6'!$F$363</definedName>
    <definedName name="q19bnm">'Part6'!$C$363</definedName>
    <definedName name="q19bno">'Part6'!$I$569</definedName>
    <definedName name="q19bnw">'Part6'!$C$569</definedName>
    <definedName name="q19cn">'Part6'!$C$167</definedName>
    <definedName name="q19cnb">'Part6'!$F$584</definedName>
    <definedName name="q19cnf">'Part6'!$F$368</definedName>
    <definedName name="q19cnm">'Part6'!$C$368</definedName>
    <definedName name="q19cno">'Part6'!$I$584</definedName>
    <definedName name="q19cnw">'Part6'!$C$584</definedName>
    <definedName name="q19dn">'Part6'!$C$172</definedName>
    <definedName name="q19dnb">'Part6'!$F$589</definedName>
    <definedName name="q19dnf">'Part6'!$F$373</definedName>
    <definedName name="q19dnm">'Part6'!$C$373</definedName>
    <definedName name="q19dno">'Part6'!$I$589</definedName>
    <definedName name="q19dnw">'Part6'!$C$589</definedName>
    <definedName name="q19en">'Part6'!$C$177</definedName>
    <definedName name="q19enb">'Part6'!$F$594</definedName>
    <definedName name="q19enf">'Part6'!$F$378</definedName>
    <definedName name="q19enm">'Part6'!$C$378</definedName>
    <definedName name="q19eno">'Part6'!$I$594</definedName>
    <definedName name="q19enw">'Part6'!$C$594</definedName>
    <definedName name="q19fn">'Part6'!$C$182</definedName>
    <definedName name="q19fnb">'Part6'!$F$599</definedName>
    <definedName name="q19fnf">'Part6'!$F$383</definedName>
    <definedName name="q19fnm">'Part6'!$C$383</definedName>
    <definedName name="q19fno">'Part6'!$I$599</definedName>
    <definedName name="q19fnw">'Part6'!$C$599</definedName>
    <definedName name="q19gn">'Part6'!$C$187</definedName>
    <definedName name="q19gnb">'Part6'!$F$604</definedName>
    <definedName name="q19gnf">'Part6'!$F$396</definedName>
    <definedName name="q19gnm">'Part6'!$C$396</definedName>
    <definedName name="q19gno">'Part6'!$I$604</definedName>
    <definedName name="q19gnw">'Part6'!$C$604</definedName>
    <definedName name="q19hn">'Part6'!$C$197</definedName>
    <definedName name="q19hnb">'Part6'!$F$614</definedName>
    <definedName name="q19hnf">'Part6'!$F$406</definedName>
    <definedName name="q19hnm">'Part6'!$C$406</definedName>
    <definedName name="q19hno">'Part6'!$I$614</definedName>
    <definedName name="q19hnw">'Part6'!$C$614</definedName>
    <definedName name="q19n">'Part4'!$C$47</definedName>
    <definedName name="q19nb">'Part4'!$F$219</definedName>
    <definedName name="q19nf">'Part4'!$F$130</definedName>
    <definedName name="q19nm">'Part4'!$C$130</definedName>
    <definedName name="q19no">'Part4'!$I$219</definedName>
    <definedName name="q19nw">'Part4'!$C$219</definedName>
    <definedName name="q1bf">'Part1'!$F$371</definedName>
    <definedName name="q1bp">'Part1'!$F$372</definedName>
    <definedName name="q1ff">'Part1'!$F$187</definedName>
    <definedName name="q1fp">'Part1'!$F$188</definedName>
    <definedName name="q1mf">'Part1'!$C$187</definedName>
    <definedName name="q1mp">'Part1'!$C$188</definedName>
    <definedName name="q1n" localSheetId="4">'Part1'!$C$14</definedName>
    <definedName name="q1n" localSheetId="5">'Part2'!$C$14</definedName>
    <definedName name="q1n" localSheetId="6">'Part3'!$C$16</definedName>
    <definedName name="q1n" localSheetId="7">'Part4'!$C$13</definedName>
    <definedName name="q1n" localSheetId="8">'Part5'!$C$14</definedName>
    <definedName name="q1n">#REF!</definedName>
    <definedName name="q1nb" localSheetId="4">'Part1'!$F$375</definedName>
    <definedName name="q1nb" localSheetId="5">'Part2'!#REF!</definedName>
    <definedName name="q1nb" localSheetId="6">'Part3'!$F$70</definedName>
    <definedName name="q1nb" localSheetId="7">'Part4'!$F$172</definedName>
    <definedName name="q1nb" localSheetId="8">'Part5'!$F$108</definedName>
    <definedName name="q1nb">#REF!</definedName>
    <definedName name="q1nf" localSheetId="4">'Part1'!$F$191</definedName>
    <definedName name="q1nf" localSheetId="5">'Part2'!#REF!</definedName>
    <definedName name="q1nf" localSheetId="6">'Part3'!$F$39</definedName>
    <definedName name="q1nf" localSheetId="7">'Part4'!$F$85</definedName>
    <definedName name="q1nf" localSheetId="8">'Part5'!$F$60</definedName>
    <definedName name="q1nf">#REF!</definedName>
    <definedName name="q1nm" localSheetId="4">'Part1'!$C$191</definedName>
    <definedName name="q1nm" localSheetId="5">'Part2'!#REF!</definedName>
    <definedName name="q1nm" localSheetId="6">'Part3'!$C$39</definedName>
    <definedName name="q1nm" localSheetId="7">'Part4'!$C$85</definedName>
    <definedName name="q1nm" localSheetId="8">'Part5'!$C$60</definedName>
    <definedName name="q1nm">#REF!</definedName>
    <definedName name="q1no" localSheetId="4">'Part1'!$I$375</definedName>
    <definedName name="q1no" localSheetId="5">'Part2'!#REF!</definedName>
    <definedName name="q1no" localSheetId="6">'Part3'!$I$70</definedName>
    <definedName name="q1no" localSheetId="7">'Part4'!$I$172</definedName>
    <definedName name="q1no" localSheetId="8">'Part5'!$I$108</definedName>
    <definedName name="q1no">#REF!</definedName>
    <definedName name="q1nw" localSheetId="4">'Part1'!$C$375</definedName>
    <definedName name="q1nw" localSheetId="5">'Part2'!$C$100</definedName>
    <definedName name="q1nw" localSheetId="6">'Part3'!$C$70</definedName>
    <definedName name="q1nw" localSheetId="7">'Part4'!$C$172</definedName>
    <definedName name="q1nw" localSheetId="8">'Part5'!$C$108</definedName>
    <definedName name="q1nw">#REF!</definedName>
    <definedName name="q1of">'Part1'!$I$371</definedName>
    <definedName name="q1op">'Part1'!$I$372</definedName>
    <definedName name="q1wf">'Part1'!$C$371</definedName>
    <definedName name="q1wp">'Part1'!$C$372</definedName>
    <definedName name="q20an">'Part6'!#REF!</definedName>
    <definedName name="q20bn">'Part6'!#REF!</definedName>
    <definedName name="q20cn">'Part6'!#REF!</definedName>
    <definedName name="q20dn">'Part6'!#REF!</definedName>
    <definedName name="q20en">'Part6'!#REF!</definedName>
    <definedName name="q20fn">'Part6'!#REF!</definedName>
    <definedName name="q20gn">'Part6'!#REF!</definedName>
    <definedName name="q20hn">'Part6'!#REF!</definedName>
    <definedName name="q20in">'Part6'!#REF!</definedName>
    <definedName name="q20n">'Part4'!$C$58</definedName>
    <definedName name="q20nb">'Part4'!$F$226</definedName>
    <definedName name="q20nf">'Part4'!$F$137</definedName>
    <definedName name="q20nm">'Part4'!$C$137</definedName>
    <definedName name="q20no">'Part4'!$I$226</definedName>
    <definedName name="q20nw">'Part4'!$C$226</definedName>
    <definedName name="q21n">'Part4'!$C$66</definedName>
    <definedName name="q21nb">'Part4'!$F$234</definedName>
    <definedName name="q21nf">'Part4'!$F$145</definedName>
    <definedName name="q21nm">'Part4'!$C$145</definedName>
    <definedName name="q21no">'Part4'!$I$234</definedName>
    <definedName name="q21nw">'Part4'!$C$234</definedName>
    <definedName name="q22n">'Part4'!$C$74</definedName>
    <definedName name="q22nb">'Part4'!$F$242</definedName>
    <definedName name="q22nf">'Part4'!$F$161</definedName>
    <definedName name="q22nm">'Part4'!$C$161</definedName>
    <definedName name="q22no">'Part4'!$I$242</definedName>
    <definedName name="q22nw">'Part4'!$C$242</definedName>
    <definedName name="q28an">'Part5'!$C$15</definedName>
    <definedName name="q28anb">'Part5'!$F$109</definedName>
    <definedName name="q28anf">'Part5'!$F$61</definedName>
    <definedName name="q28anm">'Part5'!$C$61</definedName>
    <definedName name="q28ano">'Part5'!$I$109</definedName>
    <definedName name="q28anw">'Part5'!$C$109</definedName>
    <definedName name="q28bn">'Part5'!$C$22</definedName>
    <definedName name="q28bnb">'Part5'!$F$116</definedName>
    <definedName name="q28bnf">'Part5'!$F$68</definedName>
    <definedName name="q28bnm">'Part5'!$C$68</definedName>
    <definedName name="q28bno">'Part5'!$I$116</definedName>
    <definedName name="q28bnw">'Part5'!$C$116</definedName>
    <definedName name="q28cn">'Part5'!$C$29</definedName>
    <definedName name="q28cnb">'Part5'!$F$123</definedName>
    <definedName name="q28cnf">'Part5'!$F$75</definedName>
    <definedName name="q28cnm">'Part5'!$C$75</definedName>
    <definedName name="q28cno">'Part5'!$I$123</definedName>
    <definedName name="q28cnw">'Part5'!$C$123</definedName>
    <definedName name="q29n">'Part5'!$C$35</definedName>
    <definedName name="q29nb">'Part5'!$F$129</definedName>
    <definedName name="q29nf">'Part5'!$F$81</definedName>
    <definedName name="q29nm">'Part5'!$C$81</definedName>
    <definedName name="q29no">'Part5'!$I$129</definedName>
    <definedName name="q29nw">'Part5'!$C$129</definedName>
    <definedName name="q2n" localSheetId="4">'Part1'!$C$25</definedName>
    <definedName name="q2n">#REF!</definedName>
    <definedName name="q2nb" localSheetId="4">'Part1'!$F$383</definedName>
    <definedName name="q2nb">#REF!</definedName>
    <definedName name="q2nf" localSheetId="4">'Part1'!$F$208</definedName>
    <definedName name="q2nf">#REF!</definedName>
    <definedName name="q2nm" localSheetId="4">'Part1'!$C$208</definedName>
    <definedName name="q2nm">#REF!</definedName>
    <definedName name="q2no" localSheetId="4">'Part1'!$I$383</definedName>
    <definedName name="q2no">#REF!</definedName>
    <definedName name="q2nw" localSheetId="4">'Part1'!$C$383</definedName>
    <definedName name="q2nw">#REF!</definedName>
    <definedName name="q30n">'Part5'!$C$40</definedName>
    <definedName name="q30nb">'Part5'!$F$134</definedName>
    <definedName name="q30nf">'Part5'!$F$86</definedName>
    <definedName name="q30nm">'Part5'!$C$86</definedName>
    <definedName name="q30no">'Part5'!$I$134</definedName>
    <definedName name="q30nw">'Part5'!$C$134</definedName>
    <definedName name="q3n" localSheetId="4">'Part1'!$C$37</definedName>
    <definedName name="q3n">#REF!</definedName>
    <definedName name="q3nb" localSheetId="4">'Part1'!$F$404</definedName>
    <definedName name="q3nb">#REF!</definedName>
    <definedName name="q3nf" localSheetId="4">'Part1'!$F$220</definedName>
    <definedName name="q3nf">#REF!</definedName>
    <definedName name="q3nm" localSheetId="4">'Part1'!$C$220</definedName>
    <definedName name="q3nm">#REF!</definedName>
    <definedName name="q3no" localSheetId="4">'Part1'!$I$404</definedName>
    <definedName name="q3no">#REF!</definedName>
    <definedName name="q3nw" localSheetId="4">'Part1'!$C$404</definedName>
    <definedName name="q3nw">#REF!</definedName>
    <definedName name="q4n" localSheetId="4">'Part1'!$C$45</definedName>
    <definedName name="q4n" localSheetId="6">'Part3'!#REF!</definedName>
    <definedName name="q4n" localSheetId="7">'Part4'!$C$24</definedName>
    <definedName name="q4n" localSheetId="8">'Part5'!$C$23</definedName>
    <definedName name="q4n">#REF!</definedName>
    <definedName name="q4nb" localSheetId="4">'Part1'!$F$412</definedName>
    <definedName name="q4nb" localSheetId="6">'Part3'!$F$83</definedName>
    <definedName name="q4nb" localSheetId="7">'Part4'!$F$185</definedName>
    <definedName name="q4nb" localSheetId="8">'Part5'!$F$119</definedName>
    <definedName name="q4nb">#REF!</definedName>
    <definedName name="q4nf" localSheetId="4">'Part1'!$F$228</definedName>
    <definedName name="q4nf" localSheetId="6">'Part3'!#REF!</definedName>
    <definedName name="q4nf" localSheetId="7">'Part4'!$F$109</definedName>
    <definedName name="q4nf" localSheetId="8">'Part5'!$F$69</definedName>
    <definedName name="q4nf">#REF!</definedName>
    <definedName name="q4nm" localSheetId="4">'Part1'!$C$228</definedName>
    <definedName name="q4nm" localSheetId="6">'Part3'!#REF!</definedName>
    <definedName name="q4nm" localSheetId="7">'Part4'!$C$109</definedName>
    <definedName name="q4nm" localSheetId="8">'Part5'!$C$69</definedName>
    <definedName name="q4nm">#REF!</definedName>
    <definedName name="q4no" localSheetId="4">'Part1'!$I$412</definedName>
    <definedName name="q4no" localSheetId="6">'Part3'!$I$83</definedName>
    <definedName name="q4no" localSheetId="7">'Part4'!$I$185</definedName>
    <definedName name="q4no" localSheetId="8">'Part5'!$I$119</definedName>
    <definedName name="q4no">#REF!</definedName>
    <definedName name="q4nw" localSheetId="4">'Part1'!$C$412</definedName>
    <definedName name="q4nw" localSheetId="6">'Part3'!$C$83</definedName>
    <definedName name="q4nw" localSheetId="7">'Part4'!$C$185</definedName>
    <definedName name="q4nw" localSheetId="8">'Part5'!$C$119</definedName>
    <definedName name="q4nw">#REF!</definedName>
    <definedName name="q5an" localSheetId="4">'Part1'!#REF!</definedName>
    <definedName name="q5an">#REF!</definedName>
    <definedName name="q5anb" localSheetId="4">'Part1'!#REF!</definedName>
    <definedName name="q5anb">#REF!</definedName>
    <definedName name="q5anf" localSheetId="4">'Part1'!#REF!</definedName>
    <definedName name="q5anf">#REF!</definedName>
    <definedName name="q5anm" localSheetId="4">'Part1'!#REF!</definedName>
    <definedName name="q5anm">#REF!</definedName>
    <definedName name="q5ano" localSheetId="4">'Part1'!#REF!</definedName>
    <definedName name="q5ano">#REF!</definedName>
    <definedName name="q5anw" localSheetId="4">'Part1'!#REF!</definedName>
    <definedName name="q5anw">#REF!</definedName>
    <definedName name="q5n" localSheetId="4">'Part1'!$C$59</definedName>
    <definedName name="q5n" localSheetId="6">'Part3'!#REF!</definedName>
    <definedName name="q5n" localSheetId="7">'Part4'!$C$30</definedName>
    <definedName name="q5n">#REF!</definedName>
    <definedName name="q5nb" localSheetId="4">'Part1'!$F$419</definedName>
    <definedName name="q5nb" localSheetId="6">'Part3'!$F$89</definedName>
    <definedName name="q5nb" localSheetId="7">'Part4'!#REF!</definedName>
    <definedName name="q5nb">#REF!</definedName>
    <definedName name="q5nf" localSheetId="4">'Part1'!$F$235</definedName>
    <definedName name="q5nf" localSheetId="6">'Part3'!#REF!</definedName>
    <definedName name="q5nf" localSheetId="7">'Part4'!#REF!</definedName>
    <definedName name="q5nf">#REF!</definedName>
    <definedName name="q5nm" localSheetId="4">'Part1'!$C$235</definedName>
    <definedName name="q5nm" localSheetId="6">'Part3'!#REF!</definedName>
    <definedName name="q5nm" localSheetId="7">'Part4'!#REF!</definedName>
    <definedName name="q5nm">#REF!</definedName>
    <definedName name="q5no" localSheetId="4">'Part1'!$I$419</definedName>
    <definedName name="q5no" localSheetId="6">'Part3'!$I$89</definedName>
    <definedName name="q5no" localSheetId="7">'Part4'!#REF!</definedName>
    <definedName name="q5no">#REF!</definedName>
    <definedName name="q5nw" localSheetId="4">'Part1'!$C$419</definedName>
    <definedName name="q5nw" localSheetId="6">'Part3'!$C$89</definedName>
    <definedName name="q5nw" localSheetId="7">'Part4'!#REF!</definedName>
    <definedName name="q5nw">#REF!</definedName>
    <definedName name="q61nf" localSheetId="4">'Part1'!#REF!</definedName>
    <definedName name="q61nf">#REF!</definedName>
    <definedName name="q6an" localSheetId="4">'Part1'!#REF!</definedName>
    <definedName name="q6an">#REF!</definedName>
    <definedName name="q6anb" localSheetId="4">'Part1'!#REF!</definedName>
    <definedName name="q6anb">#REF!</definedName>
    <definedName name="q6anf" localSheetId="4">'Part1'!#REF!</definedName>
    <definedName name="q6anf">#REF!</definedName>
    <definedName name="q6anm" localSheetId="4">'Part1'!#REF!</definedName>
    <definedName name="q6anm">#REF!</definedName>
    <definedName name="q6ano" localSheetId="4">'Part1'!#REF!</definedName>
    <definedName name="q6ano">#REF!</definedName>
    <definedName name="q6anw" localSheetId="4">'Part1'!#REF!</definedName>
    <definedName name="q6anw">#REF!</definedName>
    <definedName name="q6n" localSheetId="4">'Part1'!$C$69</definedName>
    <definedName name="q6n">#REF!</definedName>
    <definedName name="q6nb" localSheetId="4">'Part1'!$F$429</definedName>
    <definedName name="q6nb">#REF!</definedName>
    <definedName name="q6nf" localSheetId="4">'Part1'!$F$254</definedName>
    <definedName name="q6nf">#REF!</definedName>
    <definedName name="q6nm" localSheetId="4">'Part1'!$C$254</definedName>
    <definedName name="q6nm">#REF!</definedName>
    <definedName name="q6no" localSheetId="4">'Part1'!$I$429</definedName>
    <definedName name="q6no">#REF!</definedName>
    <definedName name="q6nw" localSheetId="4">'Part1'!$C$429</definedName>
    <definedName name="q6nw">#REF!</definedName>
    <definedName name="q7an" localSheetId="4">'Part1'!$C$79</definedName>
    <definedName name="q7an">#REF!</definedName>
    <definedName name="q7anb" localSheetId="4">'Part1'!$F$449</definedName>
    <definedName name="q7anb">#REF!</definedName>
    <definedName name="q7anf" localSheetId="4">'Part1'!$F$264</definedName>
    <definedName name="q7anf">#REF!</definedName>
    <definedName name="q7anm" localSheetId="4">'Part1'!$C$264</definedName>
    <definedName name="q7anm">#REF!</definedName>
    <definedName name="q7ano" localSheetId="4">'Part1'!$I$449</definedName>
    <definedName name="q7ano">#REF!</definedName>
    <definedName name="q7anw" localSheetId="4">'Part1'!$C$449</definedName>
    <definedName name="q7anw">#REF!</definedName>
    <definedName name="q7bn" localSheetId="4">'Part1'!$C$87</definedName>
    <definedName name="q7bn">#REF!</definedName>
    <definedName name="q7bnb" localSheetId="4">'Part1'!#REF!</definedName>
    <definedName name="q7bnb">#REF!</definedName>
    <definedName name="q7bnf" localSheetId="4">'Part1'!$F$272</definedName>
    <definedName name="q7bnf">#REF!</definedName>
    <definedName name="q7bnm" localSheetId="4">'Part1'!$C$272</definedName>
    <definedName name="q7bnm">#REF!</definedName>
    <definedName name="q7bno" localSheetId="4">'Part1'!$I$457</definedName>
    <definedName name="q7bno">#REF!</definedName>
    <definedName name="q7bnw" localSheetId="4">'Part1'!$C$457</definedName>
    <definedName name="q7bnw">#REF!</definedName>
    <definedName name="q8n" localSheetId="4">'Part1'!$C$158</definedName>
    <definedName name="q8n">#REF!</definedName>
    <definedName name="q8nb" localSheetId="4">'Part1'!$F$517</definedName>
    <definedName name="q8nb">#REF!</definedName>
    <definedName name="q8nf" localSheetId="4">'Part1'!$F$333</definedName>
    <definedName name="q8nf">#REF!</definedName>
    <definedName name="q8nm" localSheetId="4">'Part1'!$C$333</definedName>
    <definedName name="q8nm">#REF!</definedName>
    <definedName name="q8no" localSheetId="4">'Part1'!$I$517</definedName>
    <definedName name="q8no">#REF!</definedName>
    <definedName name="q8nw" localSheetId="4">'Part1'!$C$517</definedName>
    <definedName name="q8nw">#REF!</definedName>
    <definedName name="q9n" localSheetId="4">'Part1'!$C$109</definedName>
    <definedName name="q9n" localSheetId="5">'Part2'!$C$50</definedName>
    <definedName name="q9n" localSheetId="6">'Part3'!#REF!</definedName>
    <definedName name="q9n" localSheetId="7">'Part4'!$C$34</definedName>
    <definedName name="q9n">#REF!</definedName>
    <definedName name="q9nb" localSheetId="4">'Part1'!$F$465</definedName>
    <definedName name="q9nb" localSheetId="5">'Part2'!#REF!</definedName>
    <definedName name="q9nb" localSheetId="6">'Part3'!$F$95</definedName>
    <definedName name="q9nb" localSheetId="7">'Part4'!$F$209</definedName>
    <definedName name="q9nb" localSheetId="8">'Part5'!#REF!</definedName>
    <definedName name="q9nb">#REF!</definedName>
    <definedName name="q9nf" localSheetId="4">'Part1'!$F$280</definedName>
    <definedName name="q9nf" localSheetId="5">'Part2'!#REF!</definedName>
    <definedName name="q9nf" localSheetId="6">'Part3'!#REF!</definedName>
    <definedName name="q9nf" localSheetId="7">'Part4'!$F$120</definedName>
    <definedName name="q9nf">#REF!</definedName>
    <definedName name="q9nm" localSheetId="4">'Part1'!$C$280</definedName>
    <definedName name="q9nm" localSheetId="5">'Part2'!$C$90</definedName>
    <definedName name="q9nm" localSheetId="6">'Part3'!#REF!</definedName>
    <definedName name="q9nm" localSheetId="7">'Part4'!$C$120</definedName>
    <definedName name="q9nm">#REF!</definedName>
    <definedName name="q9no" localSheetId="4">'Part1'!$I$465</definedName>
    <definedName name="q9no" localSheetId="5">'Part2'!#REF!</definedName>
    <definedName name="q9no" localSheetId="6">'Part3'!$I$95</definedName>
    <definedName name="q9no" localSheetId="7">'Part4'!$I$209</definedName>
    <definedName name="q9no" localSheetId="8">'Part5'!#REF!</definedName>
    <definedName name="q9no">#REF!</definedName>
    <definedName name="q9nw" localSheetId="4">'Part1'!$C$465</definedName>
    <definedName name="q9nw" localSheetId="5">'Part2'!$C$130</definedName>
    <definedName name="q9nw" localSheetId="6">'Part3'!$C$95</definedName>
    <definedName name="q9nw" localSheetId="7">'Part4'!$C$209</definedName>
    <definedName name="q9nw">#REF!</definedName>
    <definedName name="qinm" localSheetId="4">'Part1'!$C$191</definedName>
    <definedName name="qinm" localSheetId="5">'Part2'!#REF!</definedName>
    <definedName name="qinm" localSheetId="6">'Part3'!$C$39</definedName>
    <definedName name="qinm" localSheetId="7">'Part4'!$C$85</definedName>
    <definedName name="qinm" localSheetId="8">'Part5'!$C$60</definedName>
    <definedName name="qinm">#REF!</definedName>
    <definedName name="sp">'Part4'!$E$90</definedName>
    <definedName name="titlep2" localSheetId="4">'Part1'!$181:$184</definedName>
    <definedName name="titlep2">#REF!</definedName>
    <definedName name="titlep3" localSheetId="4">'Part1'!$365:$367</definedName>
    <definedName name="titlep3">#REF!</definedName>
    <definedName name="total" localSheetId="4">'Part1'!$C$8</definedName>
    <definedName name="total" localSheetId="5">'Part2'!$C$8</definedName>
    <definedName name="total" localSheetId="6">'Part3'!$C$8</definedName>
    <definedName name="total" localSheetId="7">'Part4'!$C$8</definedName>
    <definedName name="total" localSheetId="8">'Part5'!$C$8</definedName>
    <definedName name="total" localSheetId="9">'Part6'!$C$8</definedName>
    <definedName name="total">#REF!</definedName>
    <definedName name="total1" localSheetId="4">'Part1'!$C$20</definedName>
    <definedName name="total1" localSheetId="5">'Part2'!$C$26</definedName>
    <definedName name="total1" localSheetId="6">'Part3'!$C$20</definedName>
    <definedName name="total1" localSheetId="7">'Part4'!$C$18</definedName>
    <definedName name="total1" localSheetId="8">'Part5'!$C$18</definedName>
    <definedName name="total1">#REF!</definedName>
    <definedName name="total10" localSheetId="4">'Part1'!$C$15</definedName>
    <definedName name="total10" localSheetId="5">'Part2'!$C$21</definedName>
    <definedName name="total10">#REF!</definedName>
    <definedName name="total10b">'Part2'!$F$107</definedName>
    <definedName name="total10f">'Part2'!$F$64</definedName>
    <definedName name="total10m">'Part2'!$C$64</definedName>
    <definedName name="total10o">'Part2'!$I$107</definedName>
    <definedName name="total10w">'Part2'!$C$107</definedName>
    <definedName name="total51o" localSheetId="4">'Part1'!$I$416</definedName>
    <definedName name="total51o">#REF!</definedName>
    <definedName name="total5ab" localSheetId="4">'Part1'!$F$416</definedName>
    <definedName name="total5ab">#REF!</definedName>
    <definedName name="total5af" localSheetId="4">'Part1'!$F$232</definedName>
    <definedName name="total5af">#REF!</definedName>
    <definedName name="total5am" localSheetId="4">'Part1'!$C$232</definedName>
    <definedName name="total5am">#REF!</definedName>
    <definedName name="total5ao" localSheetId="4">'Part1'!$I$416</definedName>
    <definedName name="total5ao">#REF!</definedName>
    <definedName name="total5aw" localSheetId="4">'Part1'!$C$416</definedName>
    <definedName name="total5aw">#REF!</definedName>
    <definedName name="total6ab" localSheetId="4">'Part1'!$F$423</definedName>
    <definedName name="total6ab">#REF!</definedName>
    <definedName name="total6ao" localSheetId="4">'Part1'!$I$423</definedName>
    <definedName name="total6ao">#REF!</definedName>
    <definedName name="total6aw" localSheetId="4">'Part1'!$C$423</definedName>
    <definedName name="total6aw">#REF!</definedName>
    <definedName name="totalb" localSheetId="4">'Part1'!$F$369</definedName>
    <definedName name="totalb" localSheetId="5">'Part2'!$F$93</definedName>
    <definedName name="totalb" localSheetId="6">'Part3'!$F$62</definedName>
    <definedName name="totalb" localSheetId="7">'Part4'!$F$166</definedName>
    <definedName name="totalb" localSheetId="8">'Part5'!$F$101</definedName>
    <definedName name="totalb" localSheetId="9">'Part6'!$F$411</definedName>
    <definedName name="totalb">#REF!</definedName>
    <definedName name="totalb1" localSheetId="4">'Part1'!$F$378</definedName>
    <definedName name="totalb1" localSheetId="5">'Part2'!#REF!</definedName>
    <definedName name="totalb1" localSheetId="6">'Part3'!$F$75</definedName>
    <definedName name="totalb1" localSheetId="7">'Part4'!$F$178</definedName>
    <definedName name="totalb1" localSheetId="8">'Part5'!$F$113</definedName>
    <definedName name="totalb1">#REF!</definedName>
    <definedName name="totalf" localSheetId="4">'Part1'!$F$185</definedName>
    <definedName name="totalf" localSheetId="5">'Part2'!$F$51</definedName>
    <definedName name="totalf" localSheetId="6">'Part3'!$F$31</definedName>
    <definedName name="totalf" localSheetId="7">'Part4'!$F$79</definedName>
    <definedName name="totalf" localSheetId="8">'Part5'!$F$53</definedName>
    <definedName name="totalf" localSheetId="9">'Part6'!$F$206</definedName>
    <definedName name="totalf">#REF!</definedName>
    <definedName name="totalf1" localSheetId="4">'Part1'!$F$203</definedName>
    <definedName name="totalf1" localSheetId="5">'Part2'!#REF!</definedName>
    <definedName name="totalf1" localSheetId="6">'Part3'!$F$52</definedName>
    <definedName name="totalf1" localSheetId="7">'Part4'!$F$91</definedName>
    <definedName name="totalf1" localSheetId="8">'Part5'!$F$64</definedName>
    <definedName name="totalf1">#REF!</definedName>
    <definedName name="totalg" localSheetId="2">'GRADRESP'!$B$9</definedName>
    <definedName name="totalg" localSheetId="4">'Part1'!#REF!</definedName>
    <definedName name="totalg" localSheetId="5">'Part2'!#REF!</definedName>
    <definedName name="totalg" localSheetId="6">'Part3'!#REF!</definedName>
    <definedName name="totalg" localSheetId="7">'Part4'!$C$80</definedName>
    <definedName name="totalg" localSheetId="8">'Part5'!$C$54</definedName>
    <definedName name="totalg">'Tie Out'!$B$19</definedName>
    <definedName name="totalm" localSheetId="4">'Part1'!$C$185</definedName>
    <definedName name="totalm" localSheetId="5">'Part2'!$C$51</definedName>
    <definedName name="totalm" localSheetId="6">'Part3'!$C$31</definedName>
    <definedName name="totalm" localSheetId="7">'Part4'!$C$79</definedName>
    <definedName name="totalm" localSheetId="8">'Part5'!$C$53</definedName>
    <definedName name="totalm" localSheetId="9">'Part6'!$C$206</definedName>
    <definedName name="totalm">#REF!</definedName>
    <definedName name="totalm1" localSheetId="4">'Part1'!$C$203</definedName>
    <definedName name="totalm1" localSheetId="5">'Part2'!$C$65</definedName>
    <definedName name="totalm1" localSheetId="6">'Part3'!$C$52</definedName>
    <definedName name="totalm1" localSheetId="7">'Part4'!$C$91</definedName>
    <definedName name="totalm1" localSheetId="8">'Part5'!$C$64</definedName>
    <definedName name="totalm1">#REF!</definedName>
    <definedName name="totalo" localSheetId="4">'Part1'!$I$369</definedName>
    <definedName name="totalo" localSheetId="5">'Part2'!$I$93</definedName>
    <definedName name="totalo" localSheetId="6">'Part3'!$I$62</definedName>
    <definedName name="totalo" localSheetId="7">'Part4'!$I$166</definedName>
    <definedName name="totalo" localSheetId="8">'Part5'!$I$101</definedName>
    <definedName name="totalo" localSheetId="9">'Part6'!$I$411</definedName>
    <definedName name="totalo">#REF!</definedName>
    <definedName name="totalo1" localSheetId="4">'Part1'!$I$378</definedName>
    <definedName name="totalo1" localSheetId="5">'Part2'!#REF!</definedName>
    <definedName name="totalo1" localSheetId="6">'Part3'!$I$75</definedName>
    <definedName name="totalo1" localSheetId="7">'Part4'!$I$178</definedName>
    <definedName name="totalo1" localSheetId="8">'Part5'!$I$113</definedName>
    <definedName name="totalo1">#REF!</definedName>
    <definedName name="totalr" localSheetId="2">'GRADRESP'!$F$9</definedName>
    <definedName name="totalr">'Tie Out'!$E$19</definedName>
    <definedName name="totalw" localSheetId="4">'Part1'!$C$369</definedName>
    <definedName name="totalw" localSheetId="5">'Part2'!$C$93</definedName>
    <definedName name="totalw" localSheetId="6">'Part3'!$C$62</definedName>
    <definedName name="totalw" localSheetId="7">'Part4'!$C$166</definedName>
    <definedName name="totalw" localSheetId="8">'Part5'!$C$101</definedName>
    <definedName name="totalw" localSheetId="9">'Part6'!$C$411</definedName>
    <definedName name="totalw">#REF!</definedName>
    <definedName name="totalw1" localSheetId="4">'Part1'!$C$378</definedName>
    <definedName name="totalw1" localSheetId="5">'Part2'!$C$108</definedName>
    <definedName name="totalw1" localSheetId="6">'Part3'!$C$75</definedName>
    <definedName name="totalw1" localSheetId="7">'Part4'!$C$178</definedName>
    <definedName name="totalw1" localSheetId="8">'Part5'!$C$113</definedName>
    <definedName name="totalw1">#REF!</definedName>
    <definedName name="TRFall">'GRADRESP'!$B$40</definedName>
    <definedName name="TRFres">'GRADRESP'!$F$40</definedName>
  </definedNames>
  <calcPr fullCalcOnLoad="1" refMode="R1C1"/>
</workbook>
</file>

<file path=xl/comments4.xml><?xml version="1.0" encoding="utf-8"?>
<comments xmlns="http://schemas.openxmlformats.org/spreadsheetml/2006/main">
  <authors>
    <author> </author>
  </authors>
  <commentList>
    <comment ref="H32" authorId="0">
      <text>
        <r>
          <rPr>
            <b/>
            <sz val="8"/>
            <rFont val="Tahoma"/>
            <family val="0"/>
          </rPr>
          <t xml:space="preserve"> :  Yes, 1 missing</t>
        </r>
      </text>
    </comment>
    <comment ref="H37" authorId="0">
      <text>
        <r>
          <rPr>
            <b/>
            <sz val="8"/>
            <rFont val="Tahoma"/>
            <family val="0"/>
          </rPr>
          <t xml:space="preserve"> :Yes, 1 missing</t>
        </r>
      </text>
    </comment>
  </commentList>
</comments>
</file>

<file path=xl/sharedStrings.xml><?xml version="1.0" encoding="utf-8"?>
<sst xmlns="http://schemas.openxmlformats.org/spreadsheetml/2006/main" count="3061" uniqueCount="525">
  <si>
    <t>Tie Out</t>
  </si>
  <si>
    <t>Comparison of All Graduates to Survey Respondents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</si>
  <si>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</si>
  <si>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</si>
  <si>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</si>
  <si>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</si>
  <si>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</si>
  <si>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</si>
  <si>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</si>
  <si>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</si>
  <si>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</si>
  <si>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</si>
  <si>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</si>
  <si>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</si>
  <si>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</si>
  <si>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</si>
  <si>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</si>
  <si>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</si>
  <si>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</si>
  <si>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</si>
  <si>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</si>
  <si>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</si>
  <si>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</si>
  <si>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</si>
  <si>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</si>
  <si>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</si>
  <si>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</si>
  <si>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</si>
  <si>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</si>
  <si>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</si>
  <si>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</si>
  <si>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</si>
  <si>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</si>
  <si>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</si>
  <si>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</si>
  <si>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</si>
  <si>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</si>
  <si>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</si>
  <si>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</si>
  <si>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</si>
  <si>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</si>
  <si>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</si>
  <si>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</si>
  <si>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</si>
  <si>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</si>
  <si>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</si>
  <si>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</si>
  <si>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</si>
  <si>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</si>
  <si>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</si>
  <si>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</si>
  <si>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 or More</t>
  </si>
  <si>
    <t>Time to Degree for Transfers</t>
  </si>
  <si>
    <t xml:space="preserve">  2 or Fewer Years</t>
  </si>
  <si>
    <t xml:space="preserve">  3 Years</t>
  </si>
  <si>
    <t>Graduating GPA (4 point scale)</t>
  </si>
  <si>
    <t>Mean =</t>
  </si>
  <si>
    <t>Std Dev =</t>
  </si>
  <si>
    <t>Maximum =</t>
  </si>
  <si>
    <t>Minimum =</t>
  </si>
  <si>
    <t>N =</t>
  </si>
  <si>
    <t>Bus</t>
  </si>
  <si>
    <t>Educ</t>
  </si>
  <si>
    <t>Engr</t>
  </si>
  <si>
    <t>Nursing</t>
  </si>
  <si>
    <t>Other</t>
  </si>
  <si>
    <t>Profile</t>
  </si>
  <si>
    <t>Black, Non-Hispanic</t>
  </si>
  <si>
    <t>Age</t>
  </si>
  <si>
    <t>Less than 25</t>
  </si>
  <si>
    <t>25 thru 29</t>
  </si>
  <si>
    <t>30 thru 34</t>
  </si>
  <si>
    <t>35 or Older</t>
  </si>
  <si>
    <t>New Freshman</t>
  </si>
  <si>
    <t>Transfer</t>
  </si>
  <si>
    <t>Non-Degree Student</t>
  </si>
  <si>
    <t>5 Years or Fewer</t>
  </si>
  <si>
    <t>6 to 9 Years</t>
  </si>
  <si>
    <t>10 Years or More</t>
  </si>
  <si>
    <t>Southern Illinois University Edwardsville</t>
  </si>
  <si>
    <t>Degree From College of Arts and Sciences</t>
  </si>
  <si>
    <t xml:space="preserve">  10 Years</t>
  </si>
  <si>
    <t xml:space="preserve">  11 Years or More</t>
  </si>
  <si>
    <t>CAS</t>
  </si>
  <si>
    <r>
      <t>Profile</t>
    </r>
    <r>
      <rPr>
        <b/>
        <sz val="10"/>
        <rFont val="Arial"/>
        <family val="2"/>
      </rPr>
      <t>, con't.</t>
    </r>
  </si>
  <si>
    <t>Note:  Just copy in from the gradresp-schools sheet.</t>
  </si>
  <si>
    <t>*  Includes deceased alumni, foreign addresses and known bad addresses.</t>
  </si>
  <si>
    <t xml:space="preserve"> </t>
  </si>
  <si>
    <t>Time to Degree for New Transfer Students</t>
  </si>
  <si>
    <t xml:space="preserve">  2 Years or Fewer </t>
  </si>
  <si>
    <t>4 Years or Fewer</t>
  </si>
  <si>
    <t>5 to 8 Years</t>
  </si>
  <si>
    <t>9 Years or More</t>
  </si>
  <si>
    <t>Missing</t>
  </si>
  <si>
    <t>2004 Baccalaureate Degrees</t>
  </si>
  <si>
    <t>Survey of 2004 Baccalaureate Graduates -- One Year Out</t>
  </si>
  <si>
    <t>2004 Baccalaureate Graduates</t>
  </si>
  <si>
    <t>Graduated Spring 2004</t>
  </si>
  <si>
    <t>Graduated Summer 2004</t>
  </si>
  <si>
    <t>Graduated Fall 2004</t>
  </si>
  <si>
    <t>7/14/2006</t>
  </si>
  <si>
    <t>20 to 62</t>
  </si>
  <si>
    <t>2004 Baccalaureate Recipients</t>
  </si>
  <si>
    <t>Listing of Spreadsheets in this Workbook.</t>
  </si>
  <si>
    <t>GradResp</t>
  </si>
  <si>
    <t>Part 1</t>
  </si>
  <si>
    <t>Employment Questions</t>
  </si>
  <si>
    <t>Part 2</t>
  </si>
  <si>
    <t>Education Questions</t>
  </si>
  <si>
    <t>Part 3</t>
  </si>
  <si>
    <t>Satisfaction Questions</t>
  </si>
  <si>
    <t>Part 4</t>
  </si>
  <si>
    <t>Educational Practices Questions</t>
  </si>
  <si>
    <t>Part 5</t>
  </si>
  <si>
    <t>Program Quality Questions</t>
  </si>
  <si>
    <t>Part 6</t>
  </si>
  <si>
    <t>Educational Effectiveness Questions</t>
  </si>
  <si>
    <t>Page I-1</t>
  </si>
  <si>
    <t>Survey Responses  --  Part I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</si>
  <si>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</si>
  <si>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</si>
  <si>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</si>
  <si>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</si>
  <si>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</si>
  <si>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</si>
  <si>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</si>
  <si>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</si>
  <si>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</si>
  <si>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</si>
  <si>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</si>
  <si>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</si>
  <si>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</si>
  <si>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</si>
  <si>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</si>
  <si>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</si>
  <si>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</si>
  <si>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</si>
  <si>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</si>
  <si>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</si>
  <si>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</si>
  <si>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</si>
  <si>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</si>
  <si>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</si>
  <si>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</si>
  <si>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</si>
  <si>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</si>
  <si>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</si>
  <si>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</si>
  <si>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</si>
  <si>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</si>
  <si>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</si>
  <si>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Somewhat Dissatisfied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</si>
  <si>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</si>
  <si>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</si>
  <si>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</si>
  <si>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</si>
  <si>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</si>
  <si>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</si>
  <si>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</si>
  <si>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</si>
  <si>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</si>
  <si>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</si>
  <si>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</si>
  <si>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Timing of Securing First Job After Degree</t>
  </si>
  <si>
    <t xml:space="preserve">    Held the Same Job While Enrolled</t>
  </si>
  <si>
    <t xml:space="preserve">    Secured Job by Graduation</t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</si>
  <si>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</si>
  <si>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</si>
  <si>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</si>
  <si>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</si>
  <si>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</si>
  <si>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Annual Earned Income in Current Job Before Taxes</t>
  </si>
  <si>
    <t xml:space="preserve">    Employed Full-Time *</t>
  </si>
  <si>
    <t xml:space="preserve">    (N=188, Mean=$32,790) 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</si>
  <si>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</si>
  <si>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</si>
  <si>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</si>
  <si>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</si>
  <si>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</si>
  <si>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</si>
  <si>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</si>
  <si>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</si>
  <si>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</si>
  <si>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(N=32, Mean=$16,831) 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</si>
  <si>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</si>
  <si>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</si>
  <si>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</si>
  <si>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</si>
  <si>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</si>
  <si>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</si>
  <si>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</si>
  <si>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</si>
  <si>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</si>
  <si>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</si>
  <si>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</si>
  <si>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</si>
  <si>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</si>
  <si>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</si>
  <si>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</si>
  <si>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Primary Occupation</t>
  </si>
  <si>
    <t xml:space="preserve">    Management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</si>
  <si>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</si>
  <si>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</si>
  <si>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</si>
  <si>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</si>
  <si>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</si>
  <si>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</si>
  <si>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</si>
  <si>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</si>
  <si>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</si>
  <si>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</si>
  <si>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</si>
  <si>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</si>
  <si>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Community &amp; Social Service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</si>
  <si>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</si>
  <si>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</si>
  <si>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</si>
  <si>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</si>
  <si>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</si>
  <si>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</si>
  <si>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</si>
  <si>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</si>
  <si>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</si>
  <si>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</si>
  <si>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</si>
  <si>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</si>
  <si>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</si>
  <si>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</si>
  <si>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</si>
  <si>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</si>
  <si>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</si>
  <si>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</si>
  <si>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</si>
  <si>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</si>
  <si>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>continued</t>
  </si>
  <si>
    <t>Page I-4</t>
  </si>
  <si>
    <t>9a.</t>
  </si>
  <si>
    <t>continuation of Primary Occupation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</si>
  <si>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</si>
  <si>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</si>
  <si>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</si>
  <si>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</si>
  <si>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</si>
  <si>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</si>
  <si>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</si>
  <si>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</si>
  <si>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</si>
  <si>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</si>
  <si>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</si>
  <si>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</si>
  <si>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</si>
  <si>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</si>
  <si>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</si>
  <si>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</si>
  <si>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</si>
  <si>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</si>
  <si>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</si>
  <si>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</si>
  <si>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</si>
  <si>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</si>
  <si>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</si>
  <si>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</si>
  <si>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</si>
  <si>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</si>
  <si>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Gender Detail</t>
  </si>
  <si>
    <t xml:space="preserve">  Full-time</t>
  </si>
  <si>
    <t xml:space="preserve">  Part-time</t>
  </si>
  <si>
    <t xml:space="preserve">  Not, but Seeking</t>
  </si>
  <si>
    <t xml:space="preserve">  Not, not Seeking</t>
  </si>
  <si>
    <t xml:space="preserve">  No Response</t>
  </si>
  <si>
    <t>Page I-5</t>
  </si>
  <si>
    <t xml:space="preserve">    Non-Profit (Non-Governmental)</t>
  </si>
  <si>
    <t xml:space="preserve">  Very Satisfied</t>
  </si>
  <si>
    <t xml:space="preserve">  Satisfied</t>
  </si>
  <si>
    <t xml:space="preserve">  Somewhat Satisfied</t>
  </si>
  <si>
    <t xml:space="preserve">  Somewhat Dissatisfied</t>
  </si>
  <si>
    <t xml:space="preserve">  Dissatisfied</t>
  </si>
  <si>
    <t xml:space="preserve">  Very Dissatisfied</t>
  </si>
  <si>
    <t>Page I-6</t>
  </si>
  <si>
    <t xml:space="preserve">       (N =72 , Mean = $36,831)</t>
  </si>
  <si>
    <t xml:space="preserve">       (N =114 , Mean = $30,077)</t>
  </si>
  <si>
    <t xml:space="preserve">       (N =9 , Mean = $18,000)</t>
  </si>
  <si>
    <t xml:space="preserve">       (N =23, Mean = $16,374)</t>
  </si>
  <si>
    <t>Very Well</t>
  </si>
  <si>
    <t>Well</t>
  </si>
  <si>
    <t>Adequately</t>
  </si>
  <si>
    <t>Inadequately</t>
  </si>
  <si>
    <t>Poorly</t>
  </si>
  <si>
    <t>Very Poorly</t>
  </si>
  <si>
    <t>No Response</t>
  </si>
  <si>
    <t>*   The "N" is the number responding to Question 7 in each category.</t>
  </si>
  <si>
    <t>Page I-7</t>
  </si>
  <si>
    <t xml:space="preserve">    Entertainment,Performers,Sports,&amp; Related</t>
  </si>
  <si>
    <t>Page I-8</t>
  </si>
  <si>
    <t>Other *</t>
  </si>
  <si>
    <t>Race/Ethnic Detail</t>
  </si>
  <si>
    <t>*   "Other" includes American Indian/Alaskan Native, Asian/Pacific Islander, Hispanic, and Non-Resident Alien.</t>
  </si>
  <si>
    <t>Page I-9</t>
  </si>
  <si>
    <t>Timing of Securing First Job After Degree:</t>
  </si>
  <si>
    <t>Page I-10</t>
  </si>
  <si>
    <t xml:space="preserve">    Employed Full-Time **</t>
  </si>
  <si>
    <t xml:space="preserve">       (N =170, Mean = $32,872)</t>
  </si>
  <si>
    <t xml:space="preserve">       (N =10, Mean = $28,130)</t>
  </si>
  <si>
    <t xml:space="preserve">       (N =6, Mean = $35,167)</t>
  </si>
  <si>
    <t xml:space="preserve">    Employed Part-Time **</t>
  </si>
  <si>
    <t xml:space="preserve">       (N =29 , Mean = $17,117)</t>
  </si>
  <si>
    <t xml:space="preserve">       (N =2, Mean = $20,500)</t>
  </si>
  <si>
    <t xml:space="preserve">       (N =1, Mean = $1,200)</t>
  </si>
  <si>
    <t>*    "Other" includes American Indian/Alaskan Native, Asian/Pacific Islander, Hispanic, and Non-Resident Alien.</t>
  </si>
  <si>
    <t>**    The "N" is the number responding to Question 7 in each category.</t>
  </si>
  <si>
    <t>Page I-11</t>
  </si>
  <si>
    <t>Continuation of Primary Occupation</t>
  </si>
  <si>
    <t>*     "Other" includes American Indian/Alaskan Native, Asian/Pacific Islander, Hispanic, and Non-Resident Alien.</t>
  </si>
  <si>
    <t>Page I-12</t>
  </si>
  <si>
    <t>7/17/2006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</si>
  <si>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</si>
  <si>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>Page II-1</t>
  </si>
  <si>
    <t>Survey Responses  --  Part II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</si>
  <si>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</si>
  <si>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</si>
  <si>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</si>
  <si>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</si>
  <si>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</si>
  <si>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>11.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</si>
  <si>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</si>
  <si>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</si>
  <si>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</si>
  <si>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</si>
  <si>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Pursuing or Completed Which Degree?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</si>
  <si>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</si>
  <si>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</si>
  <si>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</si>
  <si>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</si>
  <si>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</si>
  <si>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</si>
  <si>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</si>
  <si>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</si>
  <si>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</si>
  <si>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</si>
  <si>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</si>
  <si>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>Page II-2</t>
  </si>
  <si>
    <t>Enrolled in College or University</t>
  </si>
  <si>
    <t>Since Degree?</t>
  </si>
  <si>
    <t xml:space="preserve">    Prof. Master's of Ed Specialist</t>
  </si>
  <si>
    <t>For Additional Degree</t>
  </si>
  <si>
    <t>Page II-3</t>
  </si>
  <si>
    <t xml:space="preserve">10. </t>
  </si>
  <si>
    <t xml:space="preserve">  Yes, Full Time</t>
  </si>
  <si>
    <t xml:space="preserve">  Yes, Part Time</t>
  </si>
  <si>
    <t xml:space="preserve">  No</t>
  </si>
  <si>
    <t>Pursuing or Completed Another Degree?</t>
  </si>
  <si>
    <t>7/18/2006</t>
  </si>
  <si>
    <t>Page III-1</t>
  </si>
  <si>
    <t>Survey Responses  --  Part III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</si>
  <si>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</si>
  <si>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</si>
  <si>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</si>
  <si>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</si>
  <si>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</si>
  <si>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</si>
  <si>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</si>
  <si>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</si>
  <si>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</si>
  <si>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</si>
  <si>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</si>
  <si>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</si>
  <si>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III-2</t>
  </si>
  <si>
    <t xml:space="preserve">Present Attitude Towards your </t>
  </si>
  <si>
    <t>Race/Ethnicity Detail</t>
  </si>
  <si>
    <t>*  "Other" includes American Indian/Alaskan Native, Asian/Pacific Islander, Hispanic, and Non-Resident Alien.</t>
  </si>
  <si>
    <t>29.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</si>
  <si>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</si>
  <si>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</si>
  <si>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</si>
  <si>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</si>
  <si>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</si>
  <si>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</si>
  <si>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</si>
  <si>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IV-1</t>
  </si>
  <si>
    <t>Survey Responses  --  Part IV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</si>
  <si>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</si>
  <si>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</si>
  <si>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</si>
  <si>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</si>
  <si>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</si>
  <si>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</si>
  <si>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</si>
  <si>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</si>
  <si>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</si>
  <si>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</si>
  <si>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</si>
  <si>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</si>
  <si>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</si>
  <si>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</si>
  <si>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</si>
  <si>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</si>
  <si>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</si>
  <si>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</si>
  <si>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</si>
  <si>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</si>
  <si>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</si>
  <si>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</si>
  <si>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</si>
  <si>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</si>
  <si>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</si>
  <si>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</si>
  <si>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</si>
  <si>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</si>
  <si>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IV-3</t>
  </si>
  <si>
    <t>Page IV-4</t>
  </si>
  <si>
    <t>In Major, Student was Expected to Work Cooperatively</t>
  </si>
  <si>
    <t>Page IV-5</t>
  </si>
  <si>
    <t>Page V-1</t>
  </si>
  <si>
    <t>Survey Responses  --  Part V</t>
  </si>
  <si>
    <t>23A.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</si>
  <si>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</si>
  <si>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</si>
  <si>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</si>
  <si>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</si>
  <si>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</si>
  <si>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</si>
  <si>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>23B.</t>
  </si>
  <si>
    <t>Quality of Major in Offering</t>
  </si>
  <si>
    <t>Convenient Class Times</t>
  </si>
  <si>
    <t>23C.</t>
  </si>
  <si>
    <t>Logical Class Sequences</t>
  </si>
  <si>
    <t>Quality of Faculty in Major</t>
  </si>
  <si>
    <t>Grading Standards in Major Were:</t>
  </si>
  <si>
    <t xml:space="preserve">  Too High</t>
  </si>
  <si>
    <t xml:space="preserve">  About Right</t>
  </si>
  <si>
    <t xml:space="preserve">  Too Low</t>
  </si>
  <si>
    <t>Page V-2</t>
  </si>
  <si>
    <t>Page V-3</t>
  </si>
  <si>
    <t>Southern Illinois University at Edwardsville</t>
  </si>
  <si>
    <t>Page VI-1</t>
  </si>
  <si>
    <t>Survey Responses  --  Part VI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</si>
  <si>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</si>
  <si>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</si>
  <si>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</si>
  <si>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</si>
  <si>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</si>
  <si>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</si>
  <si>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</si>
  <si>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</si>
  <si>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</si>
  <si>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</si>
  <si>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</si>
  <si>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</si>
  <si>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</si>
  <si>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</si>
  <si>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</si>
  <si>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</si>
  <si>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</si>
  <si>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</si>
  <si>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</si>
  <si>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</si>
  <si>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</si>
  <si>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</si>
  <si>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</si>
  <si>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</si>
  <si>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</si>
  <si>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</si>
  <si>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</si>
  <si>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</si>
  <si>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</si>
  <si>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</si>
  <si>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</si>
  <si>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</si>
  <si>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</si>
  <si>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</si>
  <si>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</si>
  <si>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</si>
  <si>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</si>
  <si>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</si>
  <si>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</si>
  <si>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</si>
  <si>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</si>
  <si>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</si>
  <si>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</si>
  <si>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</si>
  <si>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</si>
  <si>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</si>
  <si>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</si>
  <si>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</si>
  <si>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</si>
  <si>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</si>
  <si>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</si>
  <si>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</si>
  <si>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</si>
  <si>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</si>
  <si>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</si>
  <si>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</si>
  <si>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</si>
  <si>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</si>
  <si>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</si>
  <si>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</si>
  <si>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</si>
  <si>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</si>
  <si>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</si>
  <si>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</si>
  <si>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</si>
  <si>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</si>
  <si>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</si>
  <si>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30.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</si>
  <si>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</si>
  <si>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</si>
  <si>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</si>
  <si>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</si>
  <si>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</si>
  <si>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Reading books not directly related to your job</t>
  </si>
  <si>
    <t>Page VI-5</t>
  </si>
  <si>
    <t>Gender Detail, cont.</t>
  </si>
  <si>
    <t>Page VI-6</t>
  </si>
  <si>
    <t>Page VI-7</t>
  </si>
  <si>
    <t>Knowledge of Scientific and Technological Developments</t>
  </si>
  <si>
    <t>27.</t>
  </si>
  <si>
    <t>Page VI-8</t>
  </si>
  <si>
    <t>Page VI-9</t>
  </si>
  <si>
    <t>*  "Other" includes American Indian/Alaskan Native, Asian/Pacific Islander, and Hispanic.</t>
  </si>
  <si>
    <t>Page VI-10</t>
  </si>
  <si>
    <t>Race/Ethnic Detail, cont.</t>
  </si>
  <si>
    <t>Page VI-11</t>
  </si>
  <si>
    <t>Page VI-12</t>
  </si>
  <si>
    <t>Page VI-13</t>
  </si>
  <si>
    <t>7/19/2006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</si>
</sst>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</numFmts>
  <fonts count="51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8"/>
      <name val="Helv"/>
      <family val="0"/>
    </font>
    <font>
      <sz val="10"/>
      <name val="Helv"/>
      <family val="0"/>
    </font>
    <font>
      <b/>
      <sz val="10"/>
      <color indexed="18"/>
      <name val="Helvetica"/>
      <family val="0"/>
    </font>
    <font>
      <u val="single"/>
      <sz val="10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8"/>
      <name val="Helvetica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sz val="15"/>
      <name val="Arial"/>
      <family val="0"/>
    </font>
    <font>
      <sz val="14.25"/>
      <name val="Arial"/>
      <family val="0"/>
    </font>
    <font>
      <b/>
      <sz val="8"/>
      <name val="Tahoma"/>
      <family val="0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color indexed="9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i/>
      <sz val="10"/>
      <name val="Arial"/>
      <family val="2"/>
    </font>
    <font>
      <b/>
      <sz val="7.8"/>
      <name val="Arial"/>
      <family val="2"/>
    </font>
    <font>
      <b/>
      <sz val="8"/>
      <name val="Helvetica"/>
      <family val="2"/>
    </font>
    <font>
      <sz val="7"/>
      <name val="Arial"/>
      <family val="2"/>
    </font>
    <font>
      <b/>
      <sz val="9"/>
      <name val="Arial"/>
      <family val="2"/>
    </font>
    <font>
      <sz val="5.3"/>
      <name val="Arial"/>
      <family val="2"/>
    </font>
    <font>
      <sz val="5.5"/>
      <name val="Arial"/>
      <family val="2"/>
    </font>
    <font>
      <u val="single"/>
      <sz val="8"/>
      <name val="Arial"/>
      <family val="2"/>
    </font>
    <font>
      <sz val="5.75"/>
      <name val="Arial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6.25"/>
      <name val="Arial"/>
      <family val="2"/>
    </font>
    <font>
      <sz val="6.7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horizontal="right"/>
      <protection locked="0"/>
    </xf>
    <xf numFmtId="0" fontId="7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/>
      <protection locked="0"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3" fontId="4" fillId="0" borderId="0">
      <alignment/>
      <protection locked="0"/>
    </xf>
    <xf numFmtId="0" fontId="8" fillId="0" borderId="0">
      <alignment/>
      <protection locked="0"/>
    </xf>
    <xf numFmtId="0" fontId="9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23" applyFont="1">
      <alignment/>
    </xf>
    <xf numFmtId="0" fontId="12" fillId="0" borderId="0" xfId="23" applyFont="1" applyAlignment="1">
      <alignment vertical="top"/>
    </xf>
    <xf numFmtId="0" fontId="13" fillId="0" borderId="0" xfId="23" applyFont="1" applyProtection="1">
      <alignment/>
      <protection locked="0"/>
    </xf>
    <xf numFmtId="0" fontId="11" fillId="0" borderId="0" xfId="23" applyNumberFormat="1" applyFont="1" applyProtection="1">
      <alignment/>
      <protection locked="0"/>
    </xf>
    <xf numFmtId="0" fontId="13" fillId="0" borderId="0" xfId="23" applyNumberFormat="1" applyFont="1" applyProtection="1">
      <alignment/>
      <protection locked="0"/>
    </xf>
    <xf numFmtId="0" fontId="14" fillId="0" borderId="0" xfId="23" applyNumberFormat="1" applyFont="1" applyProtection="1">
      <alignment/>
      <protection locked="0"/>
    </xf>
    <xf numFmtId="0" fontId="12" fillId="0" borderId="0" xfId="23" applyFont="1">
      <alignment/>
    </xf>
    <xf numFmtId="0" fontId="12" fillId="0" borderId="1" xfId="23" applyFont="1" applyBorder="1">
      <alignment/>
    </xf>
    <xf numFmtId="0" fontId="12" fillId="0" borderId="2" xfId="23" applyFont="1" applyBorder="1">
      <alignment/>
    </xf>
    <xf numFmtId="0" fontId="12" fillId="0" borderId="3" xfId="23" applyFont="1" applyBorder="1">
      <alignment/>
    </xf>
    <xf numFmtId="0" fontId="12" fillId="0" borderId="0" xfId="23" applyFont="1" applyBorder="1">
      <alignment/>
    </xf>
    <xf numFmtId="0" fontId="12" fillId="0" borderId="0" xfId="23" applyNumberFormat="1" applyFont="1" applyBorder="1" applyAlignment="1" applyProtection="1">
      <alignment horizontal="left"/>
      <protection locked="0"/>
    </xf>
    <xf numFmtId="0" fontId="12" fillId="0" borderId="4" xfId="23" applyFont="1" applyBorder="1">
      <alignment/>
    </xf>
    <xf numFmtId="0" fontId="12" fillId="0" borderId="5" xfId="23" applyNumberFormat="1" applyFont="1" applyBorder="1" applyProtection="1">
      <alignment/>
      <protection locked="0"/>
    </xf>
    <xf numFmtId="0" fontId="12" fillId="0" borderId="6" xfId="23" applyNumberFormat="1" applyFont="1" applyBorder="1" applyProtection="1">
      <alignment/>
      <protection locked="0"/>
    </xf>
    <xf numFmtId="0" fontId="12" fillId="0" borderId="0" xfId="23" applyNumberFormat="1" applyFont="1" applyBorder="1" applyProtection="1">
      <alignment/>
      <protection locked="0"/>
    </xf>
    <xf numFmtId="3" fontId="12" fillId="0" borderId="7" xfId="23" applyNumberFormat="1" applyFont="1" applyBorder="1" applyProtection="1">
      <alignment/>
      <protection locked="0"/>
    </xf>
    <xf numFmtId="0" fontId="12" fillId="0" borderId="1" xfId="23" applyNumberFormat="1" applyFont="1" applyBorder="1" applyProtection="1">
      <alignment/>
      <protection locked="0"/>
    </xf>
    <xf numFmtId="3" fontId="12" fillId="0" borderId="3" xfId="23" applyNumberFormat="1" applyFont="1" applyBorder="1" applyProtection="1">
      <alignment/>
      <protection locked="0"/>
    </xf>
    <xf numFmtId="3" fontId="12" fillId="0" borderId="0" xfId="23" applyNumberFormat="1" applyFont="1" applyBorder="1" applyProtection="1">
      <alignment/>
      <protection locked="0"/>
    </xf>
    <xf numFmtId="0" fontId="12" fillId="0" borderId="8" xfId="23" applyNumberFormat="1" applyFont="1" applyBorder="1" applyAlignment="1" applyProtection="1">
      <alignment horizontal="left"/>
      <protection locked="0"/>
    </xf>
    <xf numFmtId="0" fontId="12" fillId="0" borderId="9" xfId="23" applyFont="1" applyBorder="1">
      <alignment/>
    </xf>
    <xf numFmtId="0" fontId="12" fillId="0" borderId="8" xfId="23" applyNumberFormat="1" applyFont="1" applyBorder="1" applyAlignment="1" applyProtection="1">
      <alignment horizontal="right"/>
      <protection locked="0"/>
    </xf>
    <xf numFmtId="174" fontId="12" fillId="0" borderId="4" xfId="23" applyNumberFormat="1" applyFont="1" applyBorder="1" applyAlignment="1">
      <alignment horizontal="right"/>
    </xf>
    <xf numFmtId="3" fontId="12" fillId="0" borderId="10" xfId="23" applyNumberFormat="1" applyFont="1" applyBorder="1" applyProtection="1">
      <alignment/>
      <protection locked="0"/>
    </xf>
    <xf numFmtId="3" fontId="12" fillId="0" borderId="6" xfId="23" applyNumberFormat="1" applyFont="1" applyBorder="1" applyProtection="1">
      <alignment/>
      <protection locked="0"/>
    </xf>
    <xf numFmtId="0" fontId="12" fillId="0" borderId="8" xfId="23" applyFont="1" applyBorder="1">
      <alignment/>
    </xf>
    <xf numFmtId="3" fontId="12" fillId="0" borderId="8" xfId="23" applyNumberFormat="1" applyFont="1" applyBorder="1" applyAlignment="1" applyProtection="1">
      <alignment horizontal="right"/>
      <protection locked="0"/>
    </xf>
    <xf numFmtId="174" fontId="12" fillId="0" borderId="4" xfId="23" applyNumberFormat="1" applyFont="1" applyBorder="1" applyAlignment="1" applyProtection="1">
      <alignment horizontal="right"/>
      <protection locked="0"/>
    </xf>
    <xf numFmtId="3" fontId="12" fillId="0" borderId="4" xfId="23" applyNumberFormat="1" applyFont="1" applyBorder="1" applyProtection="1">
      <alignment/>
      <protection locked="0"/>
    </xf>
    <xf numFmtId="3" fontId="12" fillId="0" borderId="5" xfId="23" applyNumberFormat="1" applyFont="1" applyBorder="1" applyProtection="1">
      <alignment/>
      <protection locked="0"/>
    </xf>
    <xf numFmtId="0" fontId="15" fillId="0" borderId="0" xfId="23" applyFont="1">
      <alignment/>
    </xf>
    <xf numFmtId="173" fontId="11" fillId="0" borderId="0" xfId="23" applyNumberFormat="1" applyFont="1" applyProtection="1">
      <alignment/>
      <protection locked="0"/>
    </xf>
    <xf numFmtId="0" fontId="15" fillId="0" borderId="0" xfId="23" applyFont="1" applyAlignment="1">
      <alignment horizontal="left"/>
    </xf>
    <xf numFmtId="0" fontId="12" fillId="0" borderId="8" xfId="23" applyFont="1" applyBorder="1" applyAlignment="1">
      <alignment horizontal="right"/>
    </xf>
    <xf numFmtId="0" fontId="15" fillId="0" borderId="0" xfId="23" applyFont="1" applyAlignment="1">
      <alignment horizontal="center"/>
    </xf>
    <xf numFmtId="0" fontId="12" fillId="0" borderId="5" xfId="23" applyFont="1" applyBorder="1">
      <alignment/>
    </xf>
    <xf numFmtId="0" fontId="12" fillId="0" borderId="8" xfId="23" applyNumberFormat="1" applyFont="1" applyBorder="1" applyProtection="1">
      <alignment/>
      <protection locked="0"/>
    </xf>
    <xf numFmtId="0" fontId="12" fillId="0" borderId="4" xfId="23" applyNumberFormat="1" applyFont="1" applyBorder="1" applyProtection="1">
      <alignment/>
      <protection locked="0"/>
    </xf>
    <xf numFmtId="10" fontId="12" fillId="0" borderId="9" xfId="23" applyNumberFormat="1" applyFont="1" applyBorder="1" applyProtection="1">
      <alignment/>
      <protection locked="0"/>
    </xf>
    <xf numFmtId="10" fontId="12" fillId="0" borderId="0" xfId="23" applyNumberFormat="1" applyFont="1" applyBorder="1" applyProtection="1">
      <alignment/>
      <protection locked="0"/>
    </xf>
    <xf numFmtId="0" fontId="12" fillId="0" borderId="10" xfId="23" applyNumberFormat="1" applyFont="1" applyBorder="1" applyProtection="1">
      <alignment/>
      <protection locked="0"/>
    </xf>
    <xf numFmtId="10" fontId="12" fillId="0" borderId="6" xfId="23" applyNumberFormat="1" applyFont="1" applyBorder="1" applyProtection="1">
      <alignment/>
      <protection locked="0"/>
    </xf>
    <xf numFmtId="3" fontId="11" fillId="0" borderId="0" xfId="23" applyNumberFormat="1" applyFont="1" applyAlignment="1" applyProtection="1">
      <alignment horizontal="right"/>
      <protection locked="0"/>
    </xf>
    <xf numFmtId="3" fontId="11" fillId="0" borderId="0" xfId="23" applyNumberFormat="1" applyFont="1" applyProtection="1">
      <alignment/>
      <protection locked="0"/>
    </xf>
    <xf numFmtId="172" fontId="11" fillId="0" borderId="0" xfId="23" applyNumberFormat="1" applyFont="1" applyProtection="1">
      <alignment/>
      <protection locked="0"/>
    </xf>
    <xf numFmtId="0" fontId="13" fillId="0" borderId="0" xfId="24" applyFont="1" applyProtection="1">
      <alignment/>
      <protection locked="0"/>
    </xf>
    <xf numFmtId="0" fontId="11" fillId="0" borderId="0" xfId="24" applyNumberFormat="1" applyFont="1" applyProtection="1">
      <alignment/>
      <protection locked="0"/>
    </xf>
    <xf numFmtId="0" fontId="12" fillId="0" borderId="0" xfId="24" applyFont="1" applyAlignment="1">
      <alignment horizontal="right"/>
    </xf>
    <xf numFmtId="0" fontId="11" fillId="0" borderId="0" xfId="24" applyFont="1">
      <alignment/>
    </xf>
    <xf numFmtId="0" fontId="13" fillId="0" borderId="0" xfId="24" applyNumberFormat="1" applyFont="1" applyProtection="1">
      <alignment/>
      <protection locked="0"/>
    </xf>
    <xf numFmtId="0" fontId="14" fillId="0" borderId="0" xfId="24" applyNumberFormat="1" applyFont="1" applyProtection="1">
      <alignment/>
      <protection locked="0"/>
    </xf>
    <xf numFmtId="0" fontId="11" fillId="0" borderId="1" xfId="24" applyNumberFormat="1" applyFont="1" applyBorder="1" applyProtection="1">
      <alignment/>
      <protection locked="0"/>
    </xf>
    <xf numFmtId="0" fontId="11" fillId="0" borderId="2" xfId="24" applyNumberFormat="1" applyFont="1" applyBorder="1" applyProtection="1">
      <alignment/>
      <protection locked="0"/>
    </xf>
    <xf numFmtId="0" fontId="11" fillId="0" borderId="3" xfId="24" applyNumberFormat="1" applyFont="1" applyBorder="1" applyProtection="1">
      <alignment/>
      <protection locked="0"/>
    </xf>
    <xf numFmtId="0" fontId="11" fillId="0" borderId="1" xfId="24" applyFont="1" applyBorder="1">
      <alignment/>
    </xf>
    <xf numFmtId="0" fontId="11" fillId="0" borderId="2" xfId="24" applyNumberFormat="1" applyFont="1" applyBorder="1" applyAlignment="1" applyProtection="1">
      <alignment horizontal="centerContinuous"/>
      <protection locked="0"/>
    </xf>
    <xf numFmtId="0" fontId="11" fillId="0" borderId="3" xfId="24" applyFont="1" applyBorder="1" applyAlignment="1">
      <alignment horizontal="centerContinuous"/>
    </xf>
    <xf numFmtId="1" fontId="11" fillId="0" borderId="0" xfId="24" applyNumberFormat="1" applyFont="1">
      <alignment/>
    </xf>
    <xf numFmtId="0" fontId="11" fillId="0" borderId="5" xfId="24" applyNumberFormat="1" applyFont="1" applyBorder="1" applyProtection="1">
      <alignment/>
      <protection locked="0"/>
    </xf>
    <xf numFmtId="0" fontId="11" fillId="0" borderId="11" xfId="24" applyNumberFormat="1" applyFont="1" applyBorder="1" applyProtection="1">
      <alignment/>
      <protection locked="0"/>
    </xf>
    <xf numFmtId="0" fontId="11" fillId="0" borderId="6" xfId="24" applyNumberFormat="1" applyFont="1" applyBorder="1" applyProtection="1">
      <alignment/>
      <protection locked="0"/>
    </xf>
    <xf numFmtId="0" fontId="11" fillId="0" borderId="5" xfId="24" applyFont="1" applyBorder="1">
      <alignment/>
    </xf>
    <xf numFmtId="0" fontId="11" fillId="0" borderId="11" xfId="24" applyNumberFormat="1" applyFont="1" applyBorder="1" applyAlignment="1" applyProtection="1">
      <alignment horizontal="centerContinuous"/>
      <protection locked="0"/>
    </xf>
    <xf numFmtId="0" fontId="11" fillId="0" borderId="6" xfId="24" applyFont="1" applyBorder="1" applyAlignment="1">
      <alignment horizontal="centerContinuous"/>
    </xf>
    <xf numFmtId="0" fontId="11" fillId="0" borderId="5" xfId="24" applyNumberFormat="1" applyFont="1" applyBorder="1" applyAlignment="1" applyProtection="1">
      <alignment horizontal="right"/>
      <protection locked="0"/>
    </xf>
    <xf numFmtId="0" fontId="11" fillId="0" borderId="11" xfId="24" applyNumberFormat="1" applyFont="1" applyBorder="1" applyAlignment="1" applyProtection="1">
      <alignment horizontal="right"/>
      <protection locked="0"/>
    </xf>
    <xf numFmtId="0" fontId="11" fillId="0" borderId="6" xfId="24" applyFont="1" applyBorder="1">
      <alignment/>
    </xf>
    <xf numFmtId="0" fontId="16" fillId="0" borderId="12" xfId="24" applyNumberFormat="1" applyFont="1" applyBorder="1" applyProtection="1">
      <alignment/>
      <protection locked="0"/>
    </xf>
    <xf numFmtId="173" fontId="11" fillId="0" borderId="11" xfId="24" applyNumberFormat="1" applyFont="1" applyBorder="1" applyProtection="1">
      <alignment/>
      <protection locked="0"/>
    </xf>
    <xf numFmtId="0" fontId="11" fillId="0" borderId="4" xfId="24" applyNumberFormat="1" applyFont="1" applyBorder="1" applyProtection="1">
      <alignment/>
      <protection locked="0"/>
    </xf>
    <xf numFmtId="173" fontId="11" fillId="0" borderId="0" xfId="24" applyNumberFormat="1" applyFont="1" applyProtection="1">
      <alignment/>
      <protection locked="0"/>
    </xf>
    <xf numFmtId="0" fontId="11" fillId="0" borderId="4" xfId="24" applyFont="1" applyBorder="1">
      <alignment/>
    </xf>
    <xf numFmtId="0" fontId="11" fillId="0" borderId="9" xfId="24" applyFont="1" applyBorder="1">
      <alignment/>
    </xf>
    <xf numFmtId="173" fontId="11" fillId="0" borderId="0" xfId="24" applyNumberFormat="1" applyFont="1">
      <alignment/>
    </xf>
    <xf numFmtId="173" fontId="15" fillId="0" borderId="0" xfId="24" applyNumberFormat="1" applyFont="1" applyProtection="1">
      <alignment/>
      <protection locked="0"/>
    </xf>
    <xf numFmtId="1" fontId="11" fillId="0" borderId="11" xfId="24" applyNumberFormat="1" applyFont="1" applyBorder="1" applyProtection="1">
      <alignment/>
      <protection locked="0"/>
    </xf>
    <xf numFmtId="0" fontId="11" fillId="0" borderId="4" xfId="24" applyNumberFormat="1" applyFont="1" applyBorder="1" applyAlignment="1" applyProtection="1">
      <alignment horizontal="right"/>
      <protection locked="0"/>
    </xf>
    <xf numFmtId="173" fontId="11" fillId="0" borderId="0" xfId="24" applyNumberFormat="1" applyFont="1" applyBorder="1" applyProtection="1">
      <alignment/>
      <protection locked="0"/>
    </xf>
    <xf numFmtId="0" fontId="11" fillId="0" borderId="2" xfId="24" applyNumberFormat="1" applyFont="1" applyBorder="1" applyAlignment="1" applyProtection="1">
      <alignment horizontal="right"/>
      <protection locked="0"/>
    </xf>
    <xf numFmtId="173" fontId="11" fillId="0" borderId="3" xfId="24" applyNumberFormat="1" applyFont="1" applyBorder="1" applyProtection="1">
      <alignment/>
      <protection locked="0"/>
    </xf>
    <xf numFmtId="173" fontId="11" fillId="0" borderId="6" xfId="24" applyNumberFormat="1" applyFont="1" applyBorder="1" applyProtection="1">
      <alignment/>
      <protection locked="0"/>
    </xf>
    <xf numFmtId="1" fontId="12" fillId="0" borderId="0" xfId="0" applyNumberFormat="1" applyFont="1" applyAlignment="1">
      <alignment/>
    </xf>
    <xf numFmtId="0" fontId="11" fillId="0" borderId="8" xfId="24" applyNumberFormat="1" applyFont="1" applyBorder="1" applyProtection="1">
      <alignment/>
      <protection locked="0"/>
    </xf>
    <xf numFmtId="173" fontId="11" fillId="0" borderId="9" xfId="24" applyNumberFormat="1" applyFont="1" applyBorder="1" applyProtection="1">
      <alignment/>
      <protection locked="0"/>
    </xf>
    <xf numFmtId="0" fontId="11" fillId="0" borderId="10" xfId="24" applyNumberFormat="1" applyFont="1" applyBorder="1" applyProtection="1">
      <alignment/>
      <protection locked="0"/>
    </xf>
    <xf numFmtId="0" fontId="11" fillId="0" borderId="11" xfId="24" applyFont="1" applyBorder="1">
      <alignment/>
    </xf>
    <xf numFmtId="0" fontId="11" fillId="0" borderId="7" xfId="24" applyNumberFormat="1" applyFont="1" applyBorder="1" applyProtection="1">
      <alignment/>
      <protection locked="0"/>
    </xf>
    <xf numFmtId="0" fontId="11" fillId="0" borderId="0" xfId="24" applyNumberFormat="1" applyFont="1" applyAlignment="1" applyProtection="1">
      <alignment horizontal="right"/>
      <protection locked="0"/>
    </xf>
    <xf numFmtId="0" fontId="11" fillId="0" borderId="9" xfId="24" applyNumberFormat="1" applyFont="1" applyBorder="1" applyProtection="1">
      <alignment/>
      <protection locked="0"/>
    </xf>
    <xf numFmtId="0" fontId="11" fillId="0" borderId="8" xfId="24" applyFont="1" applyBorder="1">
      <alignment/>
    </xf>
    <xf numFmtId="172" fontId="11" fillId="0" borderId="0" xfId="24" applyNumberFormat="1" applyFont="1" applyProtection="1">
      <alignment/>
      <protection locked="0"/>
    </xf>
    <xf numFmtId="172" fontId="11" fillId="0" borderId="9" xfId="24" applyNumberFormat="1" applyFont="1" applyBorder="1" applyProtection="1">
      <alignment/>
      <protection locked="0"/>
    </xf>
    <xf numFmtId="0" fontId="11" fillId="0" borderId="10" xfId="24" applyFont="1" applyBorder="1">
      <alignment/>
    </xf>
    <xf numFmtId="0" fontId="11" fillId="0" borderId="2" xfId="24" applyFont="1" applyBorder="1">
      <alignment/>
    </xf>
    <xf numFmtId="0" fontId="11" fillId="0" borderId="3" xfId="24" applyFont="1" applyBorder="1">
      <alignment/>
    </xf>
    <xf numFmtId="0" fontId="11" fillId="0" borderId="0" xfId="24" applyFont="1" applyBorder="1">
      <alignment/>
    </xf>
    <xf numFmtId="169" fontId="11" fillId="0" borderId="0" xfId="24" applyNumberFormat="1" applyFont="1" applyAlignment="1" applyProtection="1">
      <alignment horizontal="left"/>
      <protection locked="0"/>
    </xf>
    <xf numFmtId="180" fontId="11" fillId="0" borderId="11" xfId="17" applyNumberFormat="1" applyFont="1" applyBorder="1" applyAlignment="1" applyProtection="1" quotePrefix="1">
      <alignment horizontal="center"/>
      <protection locked="0"/>
    </xf>
    <xf numFmtId="173" fontId="11" fillId="0" borderId="0" xfId="24" applyNumberFormat="1" applyFont="1" applyBorder="1" applyAlignment="1" applyProtection="1" quotePrefix="1">
      <alignment horizontal="center"/>
      <protection locked="0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14" fontId="15" fillId="0" borderId="4" xfId="24" applyNumberFormat="1" applyFont="1" applyBorder="1" applyAlignment="1" quotePrefix="1">
      <alignment horizontal="left"/>
    </xf>
    <xf numFmtId="180" fontId="11" fillId="0" borderId="11" xfId="17" applyNumberFormat="1" applyFont="1" applyBorder="1" applyAlignment="1" applyProtection="1">
      <alignment horizontal="center"/>
      <protection locked="0"/>
    </xf>
    <xf numFmtId="0" fontId="25" fillId="0" borderId="0" xfId="34" applyFont="1" applyBorder="1">
      <alignment/>
      <protection/>
    </xf>
    <xf numFmtId="0" fontId="25" fillId="0" borderId="0" xfId="34" applyFont="1">
      <alignment/>
      <protection/>
    </xf>
    <xf numFmtId="0" fontId="13" fillId="0" borderId="0" xfId="34" applyFont="1">
      <alignment/>
      <protection/>
    </xf>
    <xf numFmtId="0" fontId="25" fillId="0" borderId="0" xfId="23" applyNumberFormat="1" applyFont="1" applyProtection="1">
      <alignment/>
      <protection locked="0"/>
    </xf>
    <xf numFmtId="0" fontId="25" fillId="0" borderId="0" xfId="24" applyNumberFormat="1" applyFont="1" applyBorder="1" applyProtection="1">
      <alignment/>
      <protection locked="0"/>
    </xf>
    <xf numFmtId="0" fontId="25" fillId="0" borderId="0" xfId="28" applyFont="1" applyBorder="1">
      <alignment/>
    </xf>
    <xf numFmtId="0" fontId="25" fillId="0" borderId="0" xfId="30" applyFont="1" applyBorder="1">
      <alignment/>
    </xf>
    <xf numFmtId="0" fontId="25" fillId="0" borderId="0" xfId="32" applyFont="1" applyBorder="1">
      <alignment/>
    </xf>
    <xf numFmtId="0" fontId="6" fillId="0" borderId="0" xfId="0" applyFont="1" applyFill="1" applyAlignment="1">
      <alignment/>
    </xf>
    <xf numFmtId="0" fontId="26" fillId="0" borderId="0" xfId="0" applyFont="1" applyAlignment="1">
      <alignment/>
    </xf>
    <xf numFmtId="0" fontId="28" fillId="0" borderId="8" xfId="24" applyNumberFormat="1" applyFont="1" applyBorder="1" applyProtection="1">
      <alignment/>
      <protection locked="0"/>
    </xf>
    <xf numFmtId="0" fontId="28" fillId="0" borderId="0" xfId="24" applyFont="1" applyAlignment="1">
      <alignment horizontal="center"/>
    </xf>
    <xf numFmtId="0" fontId="28" fillId="0" borderId="11" xfId="24" applyFont="1" applyBorder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24" applyNumberFormat="1" applyFont="1" applyBorder="1" applyProtection="1">
      <alignment/>
      <protection locked="0"/>
    </xf>
    <xf numFmtId="1" fontId="28" fillId="0" borderId="0" xfId="24" applyNumberFormat="1" applyFont="1" applyAlignment="1">
      <alignment horizontal="center"/>
    </xf>
    <xf numFmtId="0" fontId="28" fillId="0" borderId="0" xfId="24" applyFont="1" applyBorder="1" applyAlignment="1">
      <alignment horizontal="center"/>
    </xf>
    <xf numFmtId="0" fontId="26" fillId="0" borderId="0" xfId="0" applyFont="1" applyBorder="1" applyAlignment="1">
      <alignment/>
    </xf>
    <xf numFmtId="0" fontId="28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8" fillId="0" borderId="4" xfId="24" applyNumberFormat="1" applyFont="1" applyBorder="1" applyProtection="1">
      <alignment/>
      <protection locked="0"/>
    </xf>
    <xf numFmtId="0" fontId="27" fillId="0" borderId="0" xfId="25" applyFont="1" applyFill="1" applyBorder="1" applyAlignment="1" applyProtection="1">
      <alignment horizontal="center" vertical="top"/>
      <protection locked="0"/>
    </xf>
    <xf numFmtId="0" fontId="27" fillId="0" borderId="0" xfId="25" applyFont="1" applyBorder="1" applyAlignment="1">
      <alignment horizontal="center" vertical="top"/>
      <protection locked="0"/>
    </xf>
    <xf numFmtId="0" fontId="27" fillId="0" borderId="9" xfId="25" applyFont="1" applyBorder="1" applyAlignment="1">
      <alignment horizontal="center" vertical="top"/>
      <protection locked="0"/>
    </xf>
    <xf numFmtId="0" fontId="11" fillId="0" borderId="0" xfId="25" applyFont="1" applyBorder="1" applyAlignment="1">
      <alignment horizontal="center"/>
      <protection locked="0"/>
    </xf>
    <xf numFmtId="0" fontId="17" fillId="0" borderId="1" xfId="37" applyFont="1" applyBorder="1">
      <alignment/>
      <protection locked="0"/>
    </xf>
    <xf numFmtId="0" fontId="11" fillId="0" borderId="2" xfId="25" applyFont="1" applyBorder="1">
      <alignment/>
      <protection locked="0"/>
    </xf>
    <xf numFmtId="0" fontId="17" fillId="0" borderId="2" xfId="37" applyFont="1" applyBorder="1">
      <alignment/>
      <protection locked="0"/>
    </xf>
    <xf numFmtId="0" fontId="11" fillId="0" borderId="3" xfId="25" applyFont="1" applyBorder="1" applyAlignment="1">
      <alignment horizontal="right"/>
      <protection locked="0"/>
    </xf>
    <xf numFmtId="0" fontId="11" fillId="0" borderId="0" xfId="25" applyFont="1">
      <alignment/>
      <protection locked="0"/>
    </xf>
    <xf numFmtId="0" fontId="17" fillId="0" borderId="4" xfId="37" applyFont="1" applyBorder="1">
      <alignment/>
      <protection locked="0"/>
    </xf>
    <xf numFmtId="0" fontId="11" fillId="0" borderId="0" xfId="25" applyFont="1" applyBorder="1">
      <alignment/>
      <protection locked="0"/>
    </xf>
    <xf numFmtId="0" fontId="17" fillId="0" borderId="0" xfId="37" applyFont="1" applyBorder="1">
      <alignment/>
      <protection locked="0"/>
    </xf>
    <xf numFmtId="0" fontId="11" fillId="0" borderId="9" xfId="25" applyFont="1" applyBorder="1">
      <alignment/>
      <protection locked="0"/>
    </xf>
    <xf numFmtId="0" fontId="32" fillId="0" borderId="4" xfId="25" applyFont="1" applyBorder="1">
      <alignment/>
      <protection locked="0"/>
    </xf>
    <xf numFmtId="0" fontId="11" fillId="0" borderId="11" xfId="25" applyFont="1" applyBorder="1">
      <alignment/>
      <protection locked="0"/>
    </xf>
    <xf numFmtId="0" fontId="11" fillId="0" borderId="6" xfId="25" applyFont="1" applyBorder="1">
      <alignment/>
      <protection locked="0"/>
    </xf>
    <xf numFmtId="0" fontId="11" fillId="0" borderId="1" xfId="25" applyFont="1" applyBorder="1">
      <alignment/>
      <protection locked="0"/>
    </xf>
    <xf numFmtId="0" fontId="11" fillId="0" borderId="3" xfId="25" applyFont="1" applyBorder="1">
      <alignment/>
      <protection locked="0"/>
    </xf>
    <xf numFmtId="0" fontId="11" fillId="0" borderId="1" xfId="15" applyFont="1" applyBorder="1">
      <alignment horizontal="right"/>
      <protection locked="0"/>
    </xf>
    <xf numFmtId="0" fontId="11" fillId="0" borderId="2" xfId="15" applyFont="1" applyBorder="1">
      <alignment horizontal="right"/>
      <protection locked="0"/>
    </xf>
    <xf numFmtId="0" fontId="11" fillId="0" borderId="3" xfId="15" applyFont="1" applyBorder="1">
      <alignment horizontal="right"/>
      <protection locked="0"/>
    </xf>
    <xf numFmtId="0" fontId="11" fillId="0" borderId="4" xfId="25" applyFont="1" applyBorder="1">
      <alignment/>
      <protection locked="0"/>
    </xf>
    <xf numFmtId="0" fontId="17" fillId="0" borderId="4" xfId="38" applyFont="1" applyBorder="1" applyAlignment="1">
      <alignment/>
    </xf>
    <xf numFmtId="0" fontId="11" fillId="0" borderId="4" xfId="15" applyFont="1" applyBorder="1">
      <alignment horizontal="right"/>
      <protection locked="0"/>
    </xf>
    <xf numFmtId="0" fontId="11" fillId="0" borderId="0" xfId="15" applyFont="1" applyBorder="1">
      <alignment horizontal="right"/>
      <protection locked="0"/>
    </xf>
    <xf numFmtId="0" fontId="11" fillId="0" borderId="9" xfId="15" applyFont="1" applyBorder="1">
      <alignment horizontal="right"/>
      <protection locked="0"/>
    </xf>
    <xf numFmtId="0" fontId="11" fillId="0" borderId="5" xfId="25" applyFont="1" applyBorder="1">
      <alignment/>
      <protection locked="0"/>
    </xf>
    <xf numFmtId="0" fontId="11" fillId="0" borderId="5" xfId="16" applyFont="1" applyBorder="1">
      <alignment horizontal="right"/>
      <protection locked="0"/>
    </xf>
    <xf numFmtId="0" fontId="11" fillId="0" borderId="11" xfId="16" applyFont="1" applyBorder="1">
      <alignment horizontal="right"/>
      <protection locked="0"/>
    </xf>
    <xf numFmtId="0" fontId="11" fillId="0" borderId="6" xfId="16" applyFont="1" applyBorder="1">
      <alignment horizontal="right"/>
      <protection locked="0"/>
    </xf>
    <xf numFmtId="173" fontId="11" fillId="0" borderId="11" xfId="36" applyFont="1" applyBorder="1">
      <alignment/>
      <protection locked="0"/>
    </xf>
    <xf numFmtId="173" fontId="11" fillId="0" borderId="0" xfId="36" applyFont="1" applyBorder="1">
      <alignment/>
      <protection locked="0"/>
    </xf>
    <xf numFmtId="173" fontId="11" fillId="0" borderId="9" xfId="36" applyFont="1" applyBorder="1">
      <alignment/>
      <protection locked="0"/>
    </xf>
    <xf numFmtId="173" fontId="11" fillId="0" borderId="6" xfId="36" applyFont="1" applyBorder="1" applyAlignment="1">
      <alignment horizontal="right"/>
      <protection locked="0"/>
    </xf>
    <xf numFmtId="173" fontId="11" fillId="0" borderId="9" xfId="36" applyFont="1" applyBorder="1" applyAlignment="1">
      <alignment horizontal="right"/>
      <protection locked="0"/>
    </xf>
    <xf numFmtId="173" fontId="11" fillId="0" borderId="2" xfId="36" applyFont="1" applyBorder="1">
      <alignment/>
      <protection locked="0"/>
    </xf>
    <xf numFmtId="173" fontId="11" fillId="0" borderId="3" xfId="36" applyFont="1" applyBorder="1" applyAlignment="1">
      <alignment horizontal="right"/>
      <protection locked="0"/>
    </xf>
    <xf numFmtId="173" fontId="11" fillId="0" borderId="6" xfId="36" applyFont="1" applyBorder="1">
      <alignment/>
      <protection locked="0"/>
    </xf>
    <xf numFmtId="173" fontId="17" fillId="0" borderId="2" xfId="37" applyNumberFormat="1" applyFont="1" applyBorder="1">
      <alignment/>
      <protection locked="0"/>
    </xf>
    <xf numFmtId="173" fontId="11" fillId="0" borderId="2" xfId="25" applyNumberFormat="1" applyFont="1" applyBorder="1">
      <alignment/>
      <protection locked="0"/>
    </xf>
    <xf numFmtId="0" fontId="11" fillId="0" borderId="0" xfId="25" applyFont="1" applyFill="1" applyBorder="1">
      <alignment/>
      <protection locked="0"/>
    </xf>
    <xf numFmtId="0" fontId="11" fillId="0" borderId="0" xfId="25" applyFont="1" applyFill="1" applyBorder="1" applyAlignment="1">
      <alignment horizontal="left"/>
      <protection locked="0"/>
    </xf>
    <xf numFmtId="0" fontId="11" fillId="0" borderId="4" xfId="25" applyFont="1" applyFill="1" applyBorder="1">
      <alignment/>
      <protection locked="0"/>
    </xf>
    <xf numFmtId="0" fontId="11" fillId="0" borderId="11" xfId="25" applyFont="1" applyFill="1" applyBorder="1" applyAlignment="1">
      <alignment horizontal="left"/>
      <protection locked="0"/>
    </xf>
    <xf numFmtId="173" fontId="11" fillId="0" borderId="6" xfId="36" applyFont="1" applyBorder="1" applyAlignment="1" quotePrefix="1">
      <alignment horizontal="right"/>
      <protection locked="0"/>
    </xf>
    <xf numFmtId="0" fontId="11" fillId="0" borderId="2" xfId="25" applyFont="1" applyBorder="1" applyAlignment="1">
      <alignment horizontal="left"/>
      <protection locked="0"/>
    </xf>
    <xf numFmtId="173" fontId="11" fillId="0" borderId="3" xfId="25" applyNumberFormat="1" applyFont="1" applyBorder="1">
      <alignment/>
      <protection locked="0"/>
    </xf>
    <xf numFmtId="0" fontId="11" fillId="0" borderId="0" xfId="25" applyFont="1" applyBorder="1" applyAlignment="1">
      <alignment horizontal="left"/>
      <protection locked="0"/>
    </xf>
    <xf numFmtId="0" fontId="11" fillId="0" borderId="9" xfId="25" applyFont="1" applyBorder="1" applyAlignment="1">
      <alignment horizontal="left"/>
      <protection locked="0"/>
    </xf>
    <xf numFmtId="0" fontId="11" fillId="0" borderId="5" xfId="25" applyFont="1" applyFill="1" applyBorder="1">
      <alignment/>
      <protection locked="0"/>
    </xf>
    <xf numFmtId="0" fontId="11" fillId="0" borderId="11" xfId="25" applyFont="1" applyBorder="1" applyAlignment="1">
      <alignment horizontal="left"/>
      <protection locked="0"/>
    </xf>
    <xf numFmtId="173" fontId="11" fillId="0" borderId="6" xfId="36" applyFont="1" applyFill="1" applyBorder="1" applyAlignment="1" quotePrefix="1">
      <alignment horizontal="right"/>
      <protection locked="0"/>
    </xf>
    <xf numFmtId="173" fontId="11" fillId="0" borderId="0" xfId="25" applyNumberFormat="1" applyFont="1" applyBorder="1">
      <alignment/>
      <protection locked="0"/>
    </xf>
    <xf numFmtId="173" fontId="11" fillId="0" borderId="9" xfId="25" applyNumberFormat="1" applyFont="1" applyBorder="1">
      <alignment/>
      <protection locked="0"/>
    </xf>
    <xf numFmtId="0" fontId="11" fillId="0" borderId="4" xfId="25" applyFont="1" applyBorder="1" applyAlignment="1">
      <alignment horizontal="left"/>
      <protection locked="0"/>
    </xf>
    <xf numFmtId="173" fontId="11" fillId="0" borderId="4" xfId="25" applyNumberFormat="1" applyFont="1" applyBorder="1">
      <alignment/>
      <protection locked="0"/>
    </xf>
    <xf numFmtId="0" fontId="11" fillId="0" borderId="1" xfId="25" applyFont="1" applyBorder="1" quotePrefix="1">
      <alignment/>
      <protection locked="0"/>
    </xf>
    <xf numFmtId="0" fontId="11" fillId="0" borderId="3" xfId="25" applyFont="1" applyBorder="1" applyAlignment="1">
      <alignment horizontal="left"/>
      <protection locked="0"/>
    </xf>
    <xf numFmtId="0" fontId="11" fillId="0" borderId="6" xfId="25" applyFont="1" applyBorder="1" applyAlignment="1">
      <alignment horizontal="left"/>
      <protection locked="0"/>
    </xf>
    <xf numFmtId="0" fontId="11" fillId="0" borderId="11" xfId="25" applyFont="1" applyBorder="1" applyAlignment="1">
      <alignment horizontal="center"/>
      <protection locked="0"/>
    </xf>
    <xf numFmtId="0" fontId="32" fillId="0" borderId="5" xfId="25" applyFont="1" applyBorder="1">
      <alignment/>
      <protection locked="0"/>
    </xf>
    <xf numFmtId="0" fontId="17" fillId="0" borderId="11" xfId="37" applyFont="1" applyBorder="1">
      <alignment/>
      <protection locked="0"/>
    </xf>
    <xf numFmtId="173" fontId="11" fillId="0" borderId="11" xfId="25" applyNumberFormat="1" applyFont="1" applyBorder="1">
      <alignment/>
      <protection locked="0"/>
    </xf>
    <xf numFmtId="0" fontId="11" fillId="0" borderId="1" xfId="16" applyFont="1" applyBorder="1">
      <alignment horizontal="right"/>
      <protection locked="0"/>
    </xf>
    <xf numFmtId="0" fontId="11" fillId="0" borderId="2" xfId="16" applyFont="1" applyBorder="1">
      <alignment horizontal="right"/>
      <protection locked="0"/>
    </xf>
    <xf numFmtId="0" fontId="11" fillId="0" borderId="3" xfId="16" applyFont="1" applyBorder="1">
      <alignment horizontal="right"/>
      <protection locked="0"/>
    </xf>
    <xf numFmtId="0" fontId="11" fillId="0" borderId="4" xfId="25" applyFont="1" applyBorder="1" quotePrefix="1">
      <alignment/>
      <protection locked="0"/>
    </xf>
    <xf numFmtId="9" fontId="11" fillId="0" borderId="2" xfId="35" applyFont="1" applyBorder="1" applyAlignment="1">
      <alignment/>
    </xf>
    <xf numFmtId="9" fontId="11" fillId="0" borderId="3" xfId="35" applyFont="1" applyBorder="1" applyAlignment="1">
      <alignment/>
    </xf>
    <xf numFmtId="0" fontId="17" fillId="0" borderId="12" xfId="25" applyFont="1" applyBorder="1" applyAlignment="1">
      <alignment horizontal="centerContinuous"/>
      <protection locked="0"/>
    </xf>
    <xf numFmtId="173" fontId="16" fillId="0" borderId="22" xfId="25" applyNumberFormat="1" applyFont="1" applyBorder="1" applyAlignment="1">
      <alignment horizontal="centerContinuous"/>
      <protection locked="0"/>
    </xf>
    <xf numFmtId="0" fontId="16" fillId="0" borderId="22" xfId="25" applyFont="1" applyBorder="1" applyAlignment="1">
      <alignment horizontal="centerContinuous"/>
      <protection locked="0"/>
    </xf>
    <xf numFmtId="0" fontId="16" fillId="0" borderId="23" xfId="25" applyFont="1" applyBorder="1" applyAlignment="1">
      <alignment horizontal="centerContinuous"/>
      <protection locked="0"/>
    </xf>
    <xf numFmtId="0" fontId="16" fillId="0" borderId="0" xfId="25" applyFont="1" applyBorder="1" applyAlignment="1">
      <alignment horizontal="right"/>
      <protection locked="0"/>
    </xf>
    <xf numFmtId="0" fontId="11" fillId="0" borderId="0" xfId="25" applyFont="1" applyBorder="1" applyAlignment="1">
      <alignment horizontal="right"/>
      <protection locked="0"/>
    </xf>
    <xf numFmtId="0" fontId="16" fillId="0" borderId="4" xfId="25" applyFont="1" applyBorder="1" applyAlignment="1">
      <alignment horizontal="right"/>
      <protection locked="0"/>
    </xf>
    <xf numFmtId="0" fontId="11" fillId="0" borderId="9" xfId="25" applyFont="1" applyBorder="1" applyAlignment="1">
      <alignment horizontal="right"/>
      <protection locked="0"/>
    </xf>
    <xf numFmtId="0" fontId="17" fillId="0" borderId="4" xfId="25" applyFont="1" applyBorder="1">
      <alignment/>
      <protection locked="0"/>
    </xf>
    <xf numFmtId="0" fontId="11" fillId="0" borderId="11" xfId="25" applyFont="1" applyBorder="1" applyAlignment="1">
      <alignment horizontal="right"/>
      <protection locked="0"/>
    </xf>
    <xf numFmtId="0" fontId="11" fillId="0" borderId="5" xfId="25" applyFont="1" applyBorder="1" applyAlignment="1">
      <alignment horizontal="right"/>
      <protection locked="0"/>
    </xf>
    <xf numFmtId="0" fontId="11" fillId="0" borderId="6" xfId="25" applyFont="1" applyBorder="1" applyAlignment="1">
      <alignment horizontal="right"/>
      <protection locked="0"/>
    </xf>
    <xf numFmtId="173" fontId="11" fillId="0" borderId="11" xfId="25" applyNumberFormat="1" applyFont="1" applyBorder="1" applyAlignment="1">
      <alignment horizontal="right"/>
      <protection locked="0"/>
    </xf>
    <xf numFmtId="173" fontId="11" fillId="0" borderId="6" xfId="25" applyNumberFormat="1" applyFont="1" applyBorder="1" applyAlignment="1">
      <alignment horizontal="right"/>
      <protection locked="0"/>
    </xf>
    <xf numFmtId="173" fontId="11" fillId="0" borderId="2" xfId="36" applyFont="1" applyBorder="1" applyAlignment="1">
      <alignment horizontal="right"/>
      <protection locked="0"/>
    </xf>
    <xf numFmtId="173" fontId="11" fillId="0" borderId="6" xfId="25" applyNumberFormat="1" applyFont="1" applyBorder="1">
      <alignment/>
      <protection locked="0"/>
    </xf>
    <xf numFmtId="173" fontId="11" fillId="0" borderId="2" xfId="25" applyNumberFormat="1" applyFont="1" applyBorder="1" applyAlignment="1">
      <alignment horizontal="right"/>
      <protection locked="0"/>
    </xf>
    <xf numFmtId="173" fontId="11" fillId="0" borderId="11" xfId="36" applyFont="1" applyBorder="1" applyAlignment="1" quotePrefix="1">
      <alignment horizontal="right"/>
      <protection locked="0"/>
    </xf>
    <xf numFmtId="173" fontId="11" fillId="0" borderId="9" xfId="25" applyNumberFormat="1" applyFont="1" applyBorder="1" applyAlignment="1">
      <alignment horizontal="right"/>
      <protection locked="0"/>
    </xf>
    <xf numFmtId="0" fontId="11" fillId="0" borderId="12" xfId="25" applyFont="1" applyBorder="1">
      <alignment/>
      <protection locked="0"/>
    </xf>
    <xf numFmtId="0" fontId="11" fillId="0" borderId="22" xfId="25" applyFont="1" applyBorder="1" applyAlignment="1">
      <alignment horizontal="center"/>
      <protection locked="0"/>
    </xf>
    <xf numFmtId="0" fontId="11" fillId="0" borderId="22" xfId="25" applyFont="1" applyBorder="1">
      <alignment/>
      <protection locked="0"/>
    </xf>
    <xf numFmtId="173" fontId="11" fillId="0" borderId="22" xfId="36" applyFont="1" applyBorder="1">
      <alignment/>
      <protection locked="0"/>
    </xf>
    <xf numFmtId="173" fontId="11" fillId="0" borderId="23" xfId="36" applyFont="1" applyBorder="1">
      <alignment/>
      <protection locked="0"/>
    </xf>
    <xf numFmtId="173" fontId="11" fillId="0" borderId="0" xfId="36" applyFont="1" applyBorder="1" applyAlignment="1">
      <alignment horizontal="right"/>
      <protection locked="0"/>
    </xf>
    <xf numFmtId="173" fontId="11" fillId="0" borderId="0" xfId="36" applyFont="1">
      <alignment/>
      <protection locked="0"/>
    </xf>
    <xf numFmtId="0" fontId="11" fillId="0" borderId="2" xfId="25" applyFont="1" applyBorder="1" applyAlignment="1">
      <alignment horizontal="center"/>
      <protection locked="0"/>
    </xf>
    <xf numFmtId="0" fontId="17" fillId="0" borderId="11" xfId="25" applyFont="1" applyBorder="1" applyAlignment="1">
      <alignment horizontal="centerContinuous"/>
      <protection locked="0"/>
    </xf>
    <xf numFmtId="173" fontId="11" fillId="0" borderId="11" xfId="25" applyNumberFormat="1" applyFont="1" applyBorder="1" applyAlignment="1">
      <alignment horizontal="centerContinuous"/>
      <protection locked="0"/>
    </xf>
    <xf numFmtId="0" fontId="17" fillId="0" borderId="5" xfId="25" applyFont="1" applyBorder="1" applyAlignment="1">
      <alignment horizontal="centerContinuous"/>
      <protection locked="0"/>
    </xf>
    <xf numFmtId="0" fontId="11" fillId="0" borderId="22" xfId="25" applyFont="1" applyBorder="1" applyAlignment="1">
      <alignment horizontal="centerContinuous"/>
      <protection locked="0"/>
    </xf>
    <xf numFmtId="0" fontId="11" fillId="0" borderId="23" xfId="25" applyFont="1" applyBorder="1" applyAlignment="1">
      <alignment horizontal="centerContinuous"/>
      <protection locked="0"/>
    </xf>
    <xf numFmtId="0" fontId="11" fillId="0" borderId="4" xfId="25" applyFont="1" applyBorder="1" applyAlignment="1">
      <alignment horizontal="right"/>
      <protection locked="0"/>
    </xf>
    <xf numFmtId="0" fontId="16" fillId="0" borderId="9" xfId="25" applyFont="1" applyBorder="1">
      <alignment/>
      <protection locked="0"/>
    </xf>
    <xf numFmtId="173" fontId="11" fillId="0" borderId="22" xfId="25" applyNumberFormat="1" applyFont="1" applyBorder="1">
      <alignment/>
      <protection locked="0"/>
    </xf>
    <xf numFmtId="173" fontId="11" fillId="0" borderId="22" xfId="25" applyNumberFormat="1" applyFont="1" applyBorder="1" applyAlignment="1">
      <alignment horizontal="right"/>
      <protection locked="0"/>
    </xf>
    <xf numFmtId="173" fontId="11" fillId="0" borderId="23" xfId="25" applyNumberFormat="1" applyFont="1" applyBorder="1" applyAlignment="1">
      <alignment horizontal="right"/>
      <protection locked="0"/>
    </xf>
    <xf numFmtId="0" fontId="11" fillId="0" borderId="11" xfId="25" applyFont="1" applyBorder="1" applyAlignment="1">
      <alignment horizontal="centerContinuous"/>
      <protection locked="0"/>
    </xf>
    <xf numFmtId="0" fontId="11" fillId="0" borderId="9" xfId="25" applyFont="1" applyFill="1" applyBorder="1">
      <alignment/>
      <protection locked="0"/>
    </xf>
    <xf numFmtId="0" fontId="11" fillId="0" borderId="9" xfId="25" applyFont="1" applyFill="1" applyBorder="1" applyAlignment="1">
      <alignment horizontal="left"/>
      <protection locked="0"/>
    </xf>
    <xf numFmtId="0" fontId="11" fillId="0" borderId="6" xfId="25" applyFont="1" applyFill="1" applyBorder="1" applyAlignment="1">
      <alignment horizontal="left"/>
      <protection locked="0"/>
    </xf>
    <xf numFmtId="173" fontId="11" fillId="0" borderId="0" xfId="25" applyNumberFormat="1" applyFont="1" applyBorder="1" applyAlignment="1">
      <alignment horizontal="right"/>
      <protection locked="0"/>
    </xf>
    <xf numFmtId="0" fontId="11" fillId="0" borderId="6" xfId="25" applyFont="1" applyBorder="1" applyAlignment="1">
      <alignment horizontal="centerContinuous"/>
      <protection locked="0"/>
    </xf>
    <xf numFmtId="173" fontId="11" fillId="0" borderId="3" xfId="25" applyNumberFormat="1" applyFont="1" applyBorder="1" applyAlignment="1">
      <alignment horizontal="right"/>
      <protection locked="0"/>
    </xf>
    <xf numFmtId="0" fontId="17" fillId="0" borderId="5" xfId="37" applyFont="1" applyBorder="1">
      <alignment/>
      <protection locked="0"/>
    </xf>
    <xf numFmtId="0" fontId="11" fillId="0" borderId="1" xfId="25" applyFont="1" applyBorder="1" applyAlignment="1">
      <alignment horizontal="right"/>
      <protection locked="0"/>
    </xf>
    <xf numFmtId="0" fontId="17" fillId="0" borderId="1" xfId="26" applyNumberFormat="1" applyFont="1" applyBorder="1" applyProtection="1">
      <alignment/>
      <protection locked="0"/>
    </xf>
    <xf numFmtId="0" fontId="11" fillId="0" borderId="2" xfId="26" applyFont="1" applyBorder="1">
      <alignment/>
    </xf>
    <xf numFmtId="0" fontId="17" fillId="0" borderId="2" xfId="26" applyNumberFormat="1" applyFont="1" applyBorder="1" applyProtection="1">
      <alignment/>
      <protection locked="0"/>
    </xf>
    <xf numFmtId="0" fontId="11" fillId="0" borderId="3" xfId="26" applyFont="1" applyBorder="1" applyAlignment="1">
      <alignment horizontal="right"/>
    </xf>
    <xf numFmtId="0" fontId="17" fillId="0" borderId="0" xfId="26" applyFont="1">
      <alignment/>
    </xf>
    <xf numFmtId="0" fontId="17" fillId="0" borderId="4" xfId="26" applyNumberFormat="1" applyFont="1" applyBorder="1" applyProtection="1">
      <alignment/>
      <protection locked="0"/>
    </xf>
    <xf numFmtId="0" fontId="11" fillId="0" borderId="0" xfId="26" applyFont="1" applyBorder="1">
      <alignment/>
    </xf>
    <xf numFmtId="0" fontId="17" fillId="0" borderId="0" xfId="26" applyNumberFormat="1" applyFont="1" applyBorder="1" applyProtection="1">
      <alignment/>
      <protection locked="0"/>
    </xf>
    <xf numFmtId="0" fontId="17" fillId="0" borderId="9" xfId="26" applyFont="1" applyBorder="1">
      <alignment/>
    </xf>
    <xf numFmtId="0" fontId="32" fillId="0" borderId="5" xfId="26" applyFont="1" applyBorder="1">
      <alignment/>
    </xf>
    <xf numFmtId="0" fontId="11" fillId="0" borderId="11" xfId="26" applyFont="1" applyBorder="1">
      <alignment/>
    </xf>
    <xf numFmtId="0" fontId="11" fillId="0" borderId="11" xfId="26" applyNumberFormat="1" applyFont="1" applyBorder="1" applyProtection="1">
      <alignment/>
      <protection locked="0"/>
    </xf>
    <xf numFmtId="0" fontId="11" fillId="0" borderId="11" xfId="26" applyFont="1" applyBorder="1" applyProtection="1">
      <alignment/>
      <protection locked="0"/>
    </xf>
    <xf numFmtId="0" fontId="11" fillId="0" borderId="6" xfId="26" applyNumberFormat="1" applyFont="1" applyBorder="1" applyAlignment="1" applyProtection="1">
      <alignment horizontal="right"/>
      <protection locked="0"/>
    </xf>
    <xf numFmtId="0" fontId="11" fillId="0" borderId="0" xfId="26" applyNumberFormat="1" applyFont="1" applyProtection="1">
      <alignment/>
      <protection locked="0"/>
    </xf>
    <xf numFmtId="0" fontId="11" fillId="0" borderId="0" xfId="26" applyFont="1">
      <alignment/>
    </xf>
    <xf numFmtId="0" fontId="11" fillId="0" borderId="1" xfId="26" applyNumberFormat="1" applyFont="1" applyBorder="1" applyProtection="1">
      <alignment/>
      <protection locked="0"/>
    </xf>
    <xf numFmtId="0" fontId="11" fillId="0" borderId="2" xfId="26" applyNumberFormat="1" applyFont="1" applyBorder="1" applyAlignment="1" applyProtection="1">
      <alignment horizontal="right"/>
      <protection locked="0"/>
    </xf>
    <xf numFmtId="0" fontId="11" fillId="0" borderId="3" xfId="26" applyNumberFormat="1" applyFont="1" applyBorder="1" applyAlignment="1" applyProtection="1">
      <alignment horizontal="right"/>
      <protection locked="0"/>
    </xf>
    <xf numFmtId="0" fontId="11" fillId="0" borderId="0" xfId="26" applyNumberFormat="1" applyFont="1" applyAlignment="1" applyProtection="1">
      <alignment horizontal="right"/>
      <protection locked="0"/>
    </xf>
    <xf numFmtId="0" fontId="11" fillId="0" borderId="0" xfId="26" applyFont="1" applyProtection="1">
      <alignment/>
      <protection locked="0"/>
    </xf>
    <xf numFmtId="0" fontId="11" fillId="0" borderId="9" xfId="26" applyNumberFormat="1" applyFont="1" applyBorder="1" applyAlignment="1" applyProtection="1">
      <alignment horizontal="right"/>
      <protection locked="0"/>
    </xf>
    <xf numFmtId="0" fontId="16" fillId="0" borderId="4" xfId="26" applyFont="1" applyBorder="1">
      <alignment/>
    </xf>
    <xf numFmtId="0" fontId="11" fillId="0" borderId="4" xfId="26" applyFont="1" applyBorder="1">
      <alignment/>
    </xf>
    <xf numFmtId="0" fontId="11" fillId="0" borderId="0" xfId="26" applyNumberFormat="1" applyFont="1" applyBorder="1" applyAlignment="1" applyProtection="1">
      <alignment horizontal="right"/>
      <protection locked="0"/>
    </xf>
    <xf numFmtId="0" fontId="11" fillId="0" borderId="5" xfId="26" applyFont="1" applyBorder="1">
      <alignment/>
    </xf>
    <xf numFmtId="0" fontId="11" fillId="0" borderId="5" xfId="26" applyNumberFormat="1" applyFont="1" applyBorder="1" applyAlignment="1" applyProtection="1">
      <alignment horizontal="right"/>
      <protection locked="0"/>
    </xf>
    <xf numFmtId="0" fontId="11" fillId="0" borderId="11" xfId="26" applyNumberFormat="1" applyFont="1" applyBorder="1" applyAlignment="1" applyProtection="1">
      <alignment horizontal="right"/>
      <protection locked="0"/>
    </xf>
    <xf numFmtId="0" fontId="11" fillId="0" borderId="12" xfId="26" applyFont="1" applyBorder="1">
      <alignment/>
    </xf>
    <xf numFmtId="0" fontId="11" fillId="0" borderId="22" xfId="26" applyNumberFormat="1" applyFont="1" applyBorder="1" applyProtection="1">
      <alignment/>
      <protection locked="0"/>
    </xf>
    <xf numFmtId="0" fontId="11" fillId="0" borderId="12" xfId="26" applyNumberFormat="1" applyFont="1" applyBorder="1" applyProtection="1">
      <alignment/>
      <protection locked="0"/>
    </xf>
    <xf numFmtId="175" fontId="11" fillId="0" borderId="22" xfId="26" applyNumberFormat="1" applyFont="1" applyBorder="1" applyProtection="1">
      <alignment/>
      <protection locked="0"/>
    </xf>
    <xf numFmtId="175" fontId="11" fillId="0" borderId="23" xfId="26" applyNumberFormat="1" applyFont="1" applyBorder="1" applyProtection="1">
      <alignment/>
      <protection locked="0"/>
    </xf>
    <xf numFmtId="0" fontId="11" fillId="0" borderId="9" xfId="26" applyFont="1" applyBorder="1">
      <alignment/>
    </xf>
    <xf numFmtId="0" fontId="11" fillId="0" borderId="4" xfId="26" applyNumberFormat="1" applyFont="1" applyBorder="1" applyProtection="1">
      <alignment/>
      <protection locked="0"/>
    </xf>
    <xf numFmtId="0" fontId="11" fillId="0" borderId="0" xfId="26" applyNumberFormat="1" applyFont="1" applyBorder="1" applyAlignment="1" applyProtection="1">
      <alignment vertical="top" wrapText="1"/>
      <protection locked="0"/>
    </xf>
    <xf numFmtId="175" fontId="11" fillId="0" borderId="0" xfId="26" applyNumberFormat="1" applyFont="1" applyBorder="1" applyProtection="1">
      <alignment/>
      <protection locked="0"/>
    </xf>
    <xf numFmtId="0" fontId="11" fillId="0" borderId="9" xfId="26" applyNumberFormat="1" applyFont="1" applyBorder="1" applyAlignment="1" applyProtection="1">
      <alignment vertical="top" wrapText="1"/>
      <protection locked="0"/>
    </xf>
    <xf numFmtId="0" fontId="11" fillId="0" borderId="0" xfId="26" applyNumberFormat="1" applyFont="1" applyBorder="1" applyProtection="1">
      <alignment/>
      <protection locked="0"/>
    </xf>
    <xf numFmtId="175" fontId="11" fillId="0" borderId="9" xfId="26" applyNumberFormat="1" applyFont="1" applyBorder="1" applyProtection="1">
      <alignment/>
      <protection locked="0"/>
    </xf>
    <xf numFmtId="0" fontId="11" fillId="0" borderId="9" xfId="26" applyNumberFormat="1" applyFont="1" applyBorder="1" applyProtection="1">
      <alignment/>
      <protection locked="0"/>
    </xf>
    <xf numFmtId="0" fontId="11" fillId="0" borderId="5" xfId="26" applyNumberFormat="1" applyFont="1" applyBorder="1" applyProtection="1">
      <alignment/>
      <protection locked="0"/>
    </xf>
    <xf numFmtId="175" fontId="11" fillId="0" borderId="11" xfId="26" applyNumberFormat="1" applyFont="1" applyBorder="1" applyProtection="1">
      <alignment/>
      <protection locked="0"/>
    </xf>
    <xf numFmtId="175" fontId="11" fillId="0" borderId="0" xfId="26" applyNumberFormat="1" applyFont="1">
      <alignment/>
    </xf>
    <xf numFmtId="0" fontId="11" fillId="0" borderId="4" xfId="26" applyNumberFormat="1" applyFont="1" applyBorder="1" applyProtection="1" quotePrefix="1">
      <alignment/>
      <protection locked="0"/>
    </xf>
    <xf numFmtId="175" fontId="11" fillId="0" borderId="2" xfId="26" applyNumberFormat="1" applyFont="1" applyBorder="1" applyProtection="1">
      <alignment/>
      <protection locked="0"/>
    </xf>
    <xf numFmtId="0" fontId="11" fillId="0" borderId="3" xfId="26" applyFont="1" applyBorder="1">
      <alignment/>
    </xf>
    <xf numFmtId="175" fontId="11" fillId="0" borderId="11" xfId="26" applyNumberFormat="1" applyFont="1" applyBorder="1">
      <alignment/>
    </xf>
    <xf numFmtId="175" fontId="11" fillId="0" borderId="6" xfId="26" applyNumberFormat="1" applyFont="1" applyBorder="1">
      <alignment/>
    </xf>
    <xf numFmtId="0" fontId="16" fillId="0" borderId="11" xfId="26" applyFont="1" applyBorder="1" applyAlignment="1">
      <alignment vertical="top" wrapText="1"/>
    </xf>
    <xf numFmtId="0" fontId="11" fillId="0" borderId="6" xfId="26" applyFont="1" applyBorder="1">
      <alignment/>
    </xf>
    <xf numFmtId="0" fontId="11" fillId="0" borderId="0" xfId="26" applyFont="1" applyBorder="1" applyAlignment="1">
      <alignment horizontal="left"/>
    </xf>
    <xf numFmtId="0" fontId="11" fillId="0" borderId="0" xfId="26" applyFont="1" applyBorder="1" applyAlignment="1">
      <alignment/>
    </xf>
    <xf numFmtId="175" fontId="11" fillId="0" borderId="0" xfId="26" applyNumberFormat="1" applyFont="1" applyBorder="1">
      <alignment/>
    </xf>
    <xf numFmtId="175" fontId="11" fillId="0" borderId="9" xfId="26" applyNumberFormat="1" applyFont="1" applyBorder="1">
      <alignment/>
    </xf>
    <xf numFmtId="175" fontId="17" fillId="0" borderId="2" xfId="26" applyNumberFormat="1" applyFont="1" applyBorder="1" applyProtection="1">
      <alignment/>
      <protection locked="0"/>
    </xf>
    <xf numFmtId="0" fontId="11" fillId="0" borderId="1" xfId="26" applyFont="1" applyBorder="1">
      <alignment/>
    </xf>
    <xf numFmtId="0" fontId="17" fillId="0" borderId="1" xfId="26" applyFont="1" applyBorder="1" applyAlignment="1">
      <alignment horizontal="centerContinuous"/>
    </xf>
    <xf numFmtId="175" fontId="17" fillId="0" borderId="2" xfId="26" applyNumberFormat="1" applyFont="1" applyBorder="1" applyAlignment="1">
      <alignment horizontal="centerContinuous"/>
    </xf>
    <xf numFmtId="175" fontId="17" fillId="0" borderId="3" xfId="26" applyNumberFormat="1" applyFont="1" applyBorder="1" applyAlignment="1">
      <alignment horizontal="centerContinuous"/>
    </xf>
    <xf numFmtId="0" fontId="17" fillId="0" borderId="2" xfId="26" applyFont="1" applyBorder="1" applyAlignment="1">
      <alignment horizontal="centerContinuous"/>
    </xf>
    <xf numFmtId="0" fontId="17" fillId="0" borderId="3" xfId="26" applyFont="1" applyBorder="1" applyAlignment="1">
      <alignment horizontal="centerContinuous"/>
    </xf>
    <xf numFmtId="0" fontId="16" fillId="0" borderId="1" xfId="26" applyFont="1" applyBorder="1" applyAlignment="1">
      <alignment horizontal="right"/>
    </xf>
    <xf numFmtId="0" fontId="11" fillId="0" borderId="2" xfId="26" applyFont="1" applyBorder="1" applyAlignment="1">
      <alignment horizontal="right"/>
    </xf>
    <xf numFmtId="0" fontId="16" fillId="0" borderId="2" xfId="26" applyFont="1" applyBorder="1" applyAlignment="1">
      <alignment horizontal="right"/>
    </xf>
    <xf numFmtId="0" fontId="16" fillId="0" borderId="0" xfId="26" applyFont="1" applyBorder="1">
      <alignment/>
    </xf>
    <xf numFmtId="0" fontId="16" fillId="0" borderId="4" xfId="26" applyFont="1" applyBorder="1" applyAlignment="1">
      <alignment horizontal="right"/>
    </xf>
    <xf numFmtId="0" fontId="11" fillId="0" borderId="0" xfId="26" applyFont="1" applyBorder="1" applyAlignment="1">
      <alignment horizontal="right"/>
    </xf>
    <xf numFmtId="0" fontId="11" fillId="0" borderId="9" xfId="26" applyFont="1" applyBorder="1" applyAlignment="1">
      <alignment horizontal="right"/>
    </xf>
    <xf numFmtId="0" fontId="16" fillId="0" borderId="0" xfId="26" applyFont="1" applyBorder="1" applyAlignment="1">
      <alignment horizontal="right"/>
    </xf>
    <xf numFmtId="0" fontId="11" fillId="0" borderId="5" xfId="26" applyFont="1" applyBorder="1" applyAlignment="1">
      <alignment horizontal="right"/>
    </xf>
    <xf numFmtId="0" fontId="11" fillId="0" borderId="11" xfId="26" applyFont="1" applyBorder="1" applyAlignment="1">
      <alignment horizontal="right"/>
    </xf>
    <xf numFmtId="0" fontId="11" fillId="0" borderId="6" xfId="26" applyFont="1" applyBorder="1" applyAlignment="1">
      <alignment horizontal="right"/>
    </xf>
    <xf numFmtId="175" fontId="11" fillId="0" borderId="6" xfId="26" applyNumberFormat="1" applyFont="1" applyBorder="1" applyProtection="1">
      <alignment/>
      <protection locked="0"/>
    </xf>
    <xf numFmtId="175" fontId="11" fillId="0" borderId="3" xfId="26" applyNumberFormat="1" applyFont="1" applyBorder="1">
      <alignment/>
    </xf>
    <xf numFmtId="175" fontId="11" fillId="0" borderId="2" xfId="26" applyNumberFormat="1" applyFont="1" applyBorder="1">
      <alignment/>
    </xf>
    <xf numFmtId="0" fontId="16" fillId="0" borderId="23" xfId="26" applyFont="1" applyBorder="1" applyAlignment="1">
      <alignment vertical="top" wrapText="1"/>
    </xf>
    <xf numFmtId="0" fontId="11" fillId="0" borderId="22" xfId="26" applyFont="1" applyBorder="1">
      <alignment/>
    </xf>
    <xf numFmtId="0" fontId="11" fillId="0" borderId="23" xfId="26" applyFont="1" applyBorder="1">
      <alignment/>
    </xf>
    <xf numFmtId="0" fontId="11" fillId="0" borderId="9" xfId="26" applyFont="1" applyBorder="1" applyAlignment="1">
      <alignment horizontal="left"/>
    </xf>
    <xf numFmtId="175" fontId="11" fillId="0" borderId="0" xfId="26" applyNumberFormat="1" applyFont="1" applyProtection="1">
      <alignment/>
      <protection locked="0"/>
    </xf>
    <xf numFmtId="0" fontId="11" fillId="0" borderId="9" xfId="26" applyFont="1" applyBorder="1" applyAlignment="1">
      <alignment/>
    </xf>
    <xf numFmtId="175" fontId="11" fillId="0" borderId="0" xfId="26" applyNumberFormat="1" applyFont="1" applyAlignment="1" applyProtection="1">
      <alignment horizontal="right"/>
      <protection locked="0"/>
    </xf>
    <xf numFmtId="0" fontId="11" fillId="0" borderId="4" xfId="26" applyNumberFormat="1" applyFont="1" applyBorder="1">
      <alignment/>
    </xf>
    <xf numFmtId="175" fontId="11" fillId="0" borderId="5" xfId="26" applyNumberFormat="1" applyFont="1" applyBorder="1">
      <alignment/>
    </xf>
    <xf numFmtId="0" fontId="17" fillId="0" borderId="12" xfId="26" applyFont="1" applyBorder="1" applyAlignment="1">
      <alignment horizontal="centerContinuous"/>
    </xf>
    <xf numFmtId="175" fontId="17" fillId="0" borderId="22" xfId="26" applyNumberFormat="1" applyFont="1" applyBorder="1" applyAlignment="1">
      <alignment horizontal="centerContinuous"/>
    </xf>
    <xf numFmtId="175" fontId="17" fillId="0" borderId="23" xfId="26" applyNumberFormat="1" applyFont="1" applyBorder="1" applyAlignment="1">
      <alignment horizontal="centerContinuous"/>
    </xf>
    <xf numFmtId="0" fontId="17" fillId="0" borderId="22" xfId="26" applyFont="1" applyBorder="1" applyAlignment="1">
      <alignment horizontal="centerContinuous"/>
    </xf>
    <xf numFmtId="0" fontId="17" fillId="0" borderId="23" xfId="26" applyFont="1" applyBorder="1" applyAlignment="1">
      <alignment horizontal="centerContinuous"/>
    </xf>
    <xf numFmtId="0" fontId="11" fillId="0" borderId="4" xfId="26" applyFont="1" applyBorder="1" applyAlignment="1">
      <alignment horizontal="right"/>
    </xf>
    <xf numFmtId="0" fontId="16" fillId="0" borderId="9" xfId="26" applyFont="1" applyBorder="1">
      <alignment/>
    </xf>
    <xf numFmtId="175" fontId="11" fillId="0" borderId="4" xfId="26" applyNumberFormat="1" applyFont="1" applyBorder="1" applyProtection="1">
      <alignment/>
      <protection locked="0"/>
    </xf>
    <xf numFmtId="175" fontId="11" fillId="0" borderId="11" xfId="26" applyNumberFormat="1" applyFont="1" applyBorder="1" applyAlignment="1" applyProtection="1">
      <alignment horizontal="right"/>
      <protection locked="0"/>
    </xf>
    <xf numFmtId="0" fontId="11" fillId="0" borderId="23" xfId="26" applyNumberFormat="1" applyFont="1" applyBorder="1" applyAlignment="1" applyProtection="1">
      <alignment horizontal="right"/>
      <protection locked="0"/>
    </xf>
    <xf numFmtId="0" fontId="11" fillId="0" borderId="0" xfId="26" applyFont="1" applyAlignment="1">
      <alignment horizontal="left"/>
    </xf>
    <xf numFmtId="173" fontId="11" fillId="0" borderId="0" xfId="26" applyNumberFormat="1" applyFont="1" applyProtection="1">
      <alignment/>
      <protection locked="0"/>
    </xf>
    <xf numFmtId="173" fontId="11" fillId="0" borderId="9" xfId="26" applyNumberFormat="1" applyFont="1" applyBorder="1" applyProtection="1">
      <alignment/>
      <protection locked="0"/>
    </xf>
    <xf numFmtId="173" fontId="11" fillId="0" borderId="11" xfId="26" applyNumberFormat="1" applyFont="1" applyBorder="1" applyProtection="1">
      <alignment/>
      <protection locked="0"/>
    </xf>
    <xf numFmtId="0" fontId="11" fillId="0" borderId="0" xfId="26" applyFont="1" applyAlignment="1">
      <alignment/>
    </xf>
    <xf numFmtId="175" fontId="11" fillId="0" borderId="0" xfId="26" applyNumberFormat="1" applyFont="1" applyBorder="1" applyAlignment="1" applyProtection="1">
      <alignment horizontal="right"/>
      <protection locked="0"/>
    </xf>
    <xf numFmtId="175" fontId="11" fillId="0" borderId="9" xfId="26" applyNumberFormat="1" applyFont="1" applyBorder="1" applyAlignment="1" applyProtection="1">
      <alignment horizontal="right"/>
      <protection locked="0"/>
    </xf>
    <xf numFmtId="173" fontId="11" fillId="0" borderId="0" xfId="26" applyNumberFormat="1" applyFont="1">
      <alignment/>
    </xf>
    <xf numFmtId="173" fontId="11" fillId="0" borderId="9" xfId="26" applyNumberFormat="1" applyFont="1" applyBorder="1">
      <alignment/>
    </xf>
    <xf numFmtId="0" fontId="11" fillId="0" borderId="4" xfId="26" applyFont="1" applyBorder="1" applyProtection="1">
      <alignment/>
      <protection locked="0"/>
    </xf>
    <xf numFmtId="173" fontId="11" fillId="0" borderId="0" xfId="26" applyNumberFormat="1" applyFont="1" applyBorder="1">
      <alignment/>
    </xf>
    <xf numFmtId="0" fontId="17" fillId="0" borderId="1" xfId="27" applyNumberFormat="1" applyFont="1" applyBorder="1" applyProtection="1">
      <alignment/>
      <protection locked="0"/>
    </xf>
    <xf numFmtId="0" fontId="11" fillId="0" borderId="2" xfId="27" applyFont="1" applyBorder="1">
      <alignment/>
    </xf>
    <xf numFmtId="0" fontId="17" fillId="0" borderId="2" xfId="27" applyNumberFormat="1" applyFont="1" applyBorder="1" applyProtection="1">
      <alignment/>
      <protection locked="0"/>
    </xf>
    <xf numFmtId="0" fontId="11" fillId="0" borderId="2" xfId="27" applyNumberFormat="1" applyFont="1" applyBorder="1" applyProtection="1">
      <alignment/>
      <protection locked="0"/>
    </xf>
    <xf numFmtId="0" fontId="11" fillId="0" borderId="3" xfId="27" applyFont="1" applyBorder="1" applyAlignment="1">
      <alignment horizontal="right"/>
    </xf>
    <xf numFmtId="0" fontId="11" fillId="0" borderId="0" xfId="27" applyFont="1">
      <alignment/>
    </xf>
    <xf numFmtId="0" fontId="17" fillId="0" borderId="4" xfId="27" applyNumberFormat="1" applyFont="1" applyBorder="1" applyProtection="1">
      <alignment/>
      <protection locked="0"/>
    </xf>
    <xf numFmtId="0" fontId="17" fillId="0" borderId="0" xfId="27" applyNumberFormat="1" applyFont="1" applyBorder="1" applyProtection="1">
      <alignment/>
      <protection locked="0"/>
    </xf>
    <xf numFmtId="0" fontId="11" fillId="0" borderId="0" xfId="27" applyNumberFormat="1" applyFont="1" applyBorder="1" applyProtection="1">
      <alignment/>
      <protection locked="0"/>
    </xf>
    <xf numFmtId="0" fontId="11" fillId="0" borderId="9" xfId="27" applyFont="1" applyBorder="1">
      <alignment/>
    </xf>
    <xf numFmtId="0" fontId="32" fillId="0" borderId="5" xfId="27" applyNumberFormat="1" applyFont="1" applyBorder="1" applyProtection="1">
      <alignment/>
      <protection locked="0"/>
    </xf>
    <xf numFmtId="0" fontId="11" fillId="0" borderId="11" xfId="27" applyNumberFormat="1" applyFont="1" applyBorder="1" applyProtection="1">
      <alignment/>
      <protection locked="0"/>
    </xf>
    <xf numFmtId="0" fontId="11" fillId="0" borderId="11" xfId="27" applyFont="1" applyBorder="1">
      <alignment/>
    </xf>
    <xf numFmtId="0" fontId="11" fillId="0" borderId="6" xfId="27" applyFont="1" applyBorder="1">
      <alignment/>
    </xf>
    <xf numFmtId="0" fontId="11" fillId="0" borderId="1" xfId="27" applyFont="1" applyBorder="1">
      <alignment/>
    </xf>
    <xf numFmtId="0" fontId="11" fillId="0" borderId="3" xfId="27" applyNumberFormat="1" applyFont="1" applyBorder="1" applyProtection="1">
      <alignment/>
      <protection locked="0"/>
    </xf>
    <xf numFmtId="0" fontId="11" fillId="0" borderId="2" xfId="27" applyNumberFormat="1" applyFont="1" applyBorder="1" applyAlignment="1" applyProtection="1">
      <alignment horizontal="right"/>
      <protection locked="0"/>
    </xf>
    <xf numFmtId="0" fontId="11" fillId="0" borderId="3" xfId="27" applyNumberFormat="1" applyFont="1" applyBorder="1" applyAlignment="1" applyProtection="1">
      <alignment horizontal="right"/>
      <protection locked="0"/>
    </xf>
    <xf numFmtId="0" fontId="11" fillId="0" borderId="0" xfId="27" applyNumberFormat="1" applyFont="1" applyAlignment="1" applyProtection="1">
      <alignment horizontal="right"/>
      <protection locked="0"/>
    </xf>
    <xf numFmtId="0" fontId="11" fillId="0" borderId="9" xfId="27" applyNumberFormat="1" applyFont="1" applyBorder="1" applyAlignment="1" applyProtection="1">
      <alignment horizontal="right"/>
      <protection locked="0"/>
    </xf>
    <xf numFmtId="0" fontId="11" fillId="0" borderId="4" xfId="27" applyFont="1" applyBorder="1">
      <alignment/>
    </xf>
    <xf numFmtId="0" fontId="16" fillId="0" borderId="9" xfId="27" applyFont="1" applyBorder="1">
      <alignment/>
    </xf>
    <xf numFmtId="0" fontId="11" fillId="0" borderId="0" xfId="27" applyFont="1" applyBorder="1">
      <alignment/>
    </xf>
    <xf numFmtId="0" fontId="11" fillId="0" borderId="0" xfId="27" applyNumberFormat="1" applyFont="1" applyBorder="1" applyAlignment="1" applyProtection="1">
      <alignment horizontal="right"/>
      <protection locked="0"/>
    </xf>
    <xf numFmtId="0" fontId="11" fillId="0" borderId="5" xfId="27" applyFont="1" applyBorder="1">
      <alignment/>
    </xf>
    <xf numFmtId="0" fontId="11" fillId="0" borderId="11" xfId="27" applyNumberFormat="1" applyFont="1" applyBorder="1" applyAlignment="1" applyProtection="1">
      <alignment horizontal="right"/>
      <protection locked="0"/>
    </xf>
    <xf numFmtId="0" fontId="11" fillId="0" borderId="6" xfId="27" applyNumberFormat="1" applyFont="1" applyBorder="1" applyAlignment="1" applyProtection="1">
      <alignment horizontal="right"/>
      <protection locked="0"/>
    </xf>
    <xf numFmtId="0" fontId="11" fillId="0" borderId="6" xfId="27" applyNumberFormat="1" applyFont="1" applyBorder="1" applyProtection="1">
      <alignment/>
      <protection locked="0"/>
    </xf>
    <xf numFmtId="175" fontId="11" fillId="0" borderId="11" xfId="27" applyNumberFormat="1" applyFont="1" applyBorder="1" applyProtection="1">
      <alignment/>
      <protection locked="0"/>
    </xf>
    <xf numFmtId="175" fontId="11" fillId="0" borderId="6" xfId="27" applyNumberFormat="1" applyFont="1" applyBorder="1" applyProtection="1">
      <alignment/>
      <protection locked="0"/>
    </xf>
    <xf numFmtId="0" fontId="11" fillId="0" borderId="4" xfId="27" applyNumberFormat="1" applyFont="1" applyBorder="1" applyProtection="1">
      <alignment/>
      <protection locked="0"/>
    </xf>
    <xf numFmtId="0" fontId="11" fillId="0" borderId="9" xfId="27" applyNumberFormat="1" applyFont="1" applyBorder="1" applyProtection="1">
      <alignment/>
      <protection locked="0"/>
    </xf>
    <xf numFmtId="0" fontId="11" fillId="0" borderId="0" xfId="27" applyNumberFormat="1" applyFont="1" applyProtection="1">
      <alignment/>
      <protection locked="0"/>
    </xf>
    <xf numFmtId="175" fontId="11" fillId="0" borderId="0" xfId="27" applyNumberFormat="1" applyFont="1" applyProtection="1">
      <alignment/>
      <protection locked="0"/>
    </xf>
    <xf numFmtId="175" fontId="11" fillId="0" borderId="9" xfId="27" applyNumberFormat="1" applyFont="1" applyBorder="1" applyProtection="1">
      <alignment/>
      <protection locked="0"/>
    </xf>
    <xf numFmtId="0" fontId="11" fillId="0" borderId="1" xfId="27" applyNumberFormat="1" applyFont="1" applyBorder="1" applyProtection="1">
      <alignment/>
      <protection locked="0"/>
    </xf>
    <xf numFmtId="175" fontId="11" fillId="0" borderId="9" xfId="27" applyNumberFormat="1" applyFont="1" applyBorder="1">
      <alignment/>
    </xf>
    <xf numFmtId="0" fontId="11" fillId="0" borderId="12" xfId="27" applyFont="1" applyBorder="1">
      <alignment/>
    </xf>
    <xf numFmtId="175" fontId="11" fillId="0" borderId="23" xfId="27" applyNumberFormat="1" applyFont="1" applyBorder="1">
      <alignment/>
    </xf>
    <xf numFmtId="0" fontId="17" fillId="0" borderId="22" xfId="27" applyFont="1" applyBorder="1" applyAlignment="1">
      <alignment horizontal="centerContinuous"/>
    </xf>
    <xf numFmtId="175" fontId="17" fillId="0" borderId="22" xfId="27" applyNumberFormat="1" applyFont="1" applyBorder="1" applyAlignment="1">
      <alignment horizontal="centerContinuous"/>
    </xf>
    <xf numFmtId="175" fontId="17" fillId="0" borderId="23" xfId="27" applyNumberFormat="1" applyFont="1" applyBorder="1" applyAlignment="1">
      <alignment horizontal="centerContinuous"/>
    </xf>
    <xf numFmtId="0" fontId="17" fillId="0" borderId="23" xfId="27" applyFont="1" applyBorder="1" applyAlignment="1">
      <alignment horizontal="centerContinuous"/>
    </xf>
    <xf numFmtId="0" fontId="16" fillId="0" borderId="0" xfId="27" applyFont="1" applyBorder="1" applyAlignment="1">
      <alignment horizontal="right"/>
    </xf>
    <xf numFmtId="0" fontId="11" fillId="0" borderId="0" xfId="27" applyFont="1" applyBorder="1" applyAlignment="1">
      <alignment horizontal="right"/>
    </xf>
    <xf numFmtId="0" fontId="11" fillId="0" borderId="9" xfId="27" applyFont="1" applyBorder="1" applyAlignment="1">
      <alignment horizontal="right"/>
    </xf>
    <xf numFmtId="0" fontId="11" fillId="0" borderId="11" xfId="27" applyFont="1" applyBorder="1" applyAlignment="1">
      <alignment horizontal="right"/>
    </xf>
    <xf numFmtId="0" fontId="11" fillId="0" borderId="6" xfId="27" applyFont="1" applyBorder="1" applyAlignment="1">
      <alignment horizontal="right"/>
    </xf>
    <xf numFmtId="0" fontId="11" fillId="0" borderId="12" xfId="27" applyNumberFormat="1" applyFont="1" applyBorder="1" applyProtection="1">
      <alignment/>
      <protection locked="0"/>
    </xf>
    <xf numFmtId="0" fontId="11" fillId="0" borderId="23" xfId="27" applyNumberFormat="1" applyFont="1" applyBorder="1" applyProtection="1">
      <alignment/>
      <protection locked="0"/>
    </xf>
    <xf numFmtId="0" fontId="11" fillId="0" borderId="22" xfId="27" applyNumberFormat="1" applyFont="1" applyBorder="1" applyProtection="1">
      <alignment/>
      <protection locked="0"/>
    </xf>
    <xf numFmtId="175" fontId="11" fillId="0" borderId="22" xfId="27" applyNumberFormat="1" applyFont="1" applyBorder="1" applyProtection="1">
      <alignment/>
      <protection locked="0"/>
    </xf>
    <xf numFmtId="175" fontId="11" fillId="0" borderId="23" xfId="27" applyNumberFormat="1" applyFont="1" applyBorder="1" applyProtection="1">
      <alignment/>
      <protection locked="0"/>
    </xf>
    <xf numFmtId="0" fontId="11" fillId="0" borderId="23" xfId="27" applyFont="1" applyBorder="1">
      <alignment/>
    </xf>
    <xf numFmtId="175" fontId="11" fillId="0" borderId="0" xfId="27" applyNumberFormat="1" applyFont="1" applyBorder="1" applyProtection="1">
      <alignment/>
      <protection locked="0"/>
    </xf>
    <xf numFmtId="175" fontId="17" fillId="0" borderId="2" xfId="27" applyNumberFormat="1" applyFont="1" applyBorder="1" applyProtection="1">
      <alignment/>
      <protection locked="0"/>
    </xf>
    <xf numFmtId="175" fontId="11" fillId="0" borderId="2" xfId="27" applyNumberFormat="1" applyFont="1" applyBorder="1">
      <alignment/>
    </xf>
    <xf numFmtId="175" fontId="11" fillId="0" borderId="0" xfId="27" applyNumberFormat="1" applyFont="1" applyBorder="1">
      <alignment/>
    </xf>
    <xf numFmtId="0" fontId="11" fillId="0" borderId="3" xfId="27" applyFont="1" applyBorder="1">
      <alignment/>
    </xf>
    <xf numFmtId="0" fontId="17" fillId="0" borderId="0" xfId="27" applyFont="1" applyAlignment="1">
      <alignment horizontal="centerContinuous"/>
    </xf>
    <xf numFmtId="175" fontId="17" fillId="0" borderId="11" xfId="27" applyNumberFormat="1" applyFont="1" applyBorder="1" applyAlignment="1">
      <alignment horizontal="centerContinuous"/>
    </xf>
    <xf numFmtId="175" fontId="17" fillId="0" borderId="6" xfId="27" applyNumberFormat="1" applyFont="1" applyBorder="1" applyAlignment="1">
      <alignment horizontal="centerContinuous"/>
    </xf>
    <xf numFmtId="0" fontId="17" fillId="0" borderId="12" xfId="27" applyFont="1" applyBorder="1" applyAlignment="1">
      <alignment horizontal="centerContinuous"/>
    </xf>
    <xf numFmtId="0" fontId="11" fillId="0" borderId="2" xfId="27" applyFont="1" applyBorder="1" applyAlignment="1">
      <alignment horizontal="right"/>
    </xf>
    <xf numFmtId="0" fontId="11" fillId="0" borderId="0" xfId="27" applyFont="1" applyAlignment="1">
      <alignment horizontal="right"/>
    </xf>
    <xf numFmtId="0" fontId="16" fillId="0" borderId="4" xfId="27" applyFont="1" applyBorder="1">
      <alignment/>
    </xf>
    <xf numFmtId="0" fontId="11" fillId="0" borderId="22" xfId="27" applyFont="1" applyBorder="1" applyAlignment="1">
      <alignment horizontal="right"/>
    </xf>
    <xf numFmtId="9" fontId="11" fillId="0" borderId="22" xfId="35" applyFont="1" applyBorder="1" applyAlignment="1">
      <alignment horizontal="right"/>
    </xf>
    <xf numFmtId="0" fontId="11" fillId="0" borderId="12" xfId="27" applyFont="1" applyBorder="1" applyAlignment="1">
      <alignment horizontal="right"/>
    </xf>
    <xf numFmtId="0" fontId="11" fillId="0" borderId="23" xfId="27" applyFont="1" applyBorder="1" applyAlignment="1">
      <alignment horizontal="right"/>
    </xf>
    <xf numFmtId="0" fontId="11" fillId="0" borderId="5" xfId="27" applyNumberFormat="1" applyFont="1" applyBorder="1" applyProtection="1">
      <alignment/>
      <protection locked="0"/>
    </xf>
    <xf numFmtId="175" fontId="11" fillId="0" borderId="0" xfId="27" applyNumberFormat="1" applyFont="1">
      <alignment/>
    </xf>
    <xf numFmtId="0" fontId="17" fillId="0" borderId="1" xfId="29" applyNumberFormat="1" applyFont="1" applyBorder="1" applyProtection="1">
      <alignment/>
      <protection locked="0"/>
    </xf>
    <xf numFmtId="0" fontId="11" fillId="0" borderId="2" xfId="29" applyFont="1" applyBorder="1">
      <alignment/>
    </xf>
    <xf numFmtId="0" fontId="17" fillId="0" borderId="2" xfId="29" applyNumberFormat="1" applyFont="1" applyBorder="1" applyProtection="1">
      <alignment/>
      <protection locked="0"/>
    </xf>
    <xf numFmtId="0" fontId="11" fillId="0" borderId="2" xfId="29" applyNumberFormat="1" applyFont="1" applyBorder="1" applyProtection="1">
      <alignment/>
      <protection locked="0"/>
    </xf>
    <xf numFmtId="0" fontId="11" fillId="0" borderId="3" xfId="29" applyFont="1" applyBorder="1" applyAlignment="1">
      <alignment horizontal="right"/>
    </xf>
    <xf numFmtId="0" fontId="11" fillId="0" borderId="0" xfId="29" applyFont="1">
      <alignment/>
    </xf>
    <xf numFmtId="0" fontId="17" fillId="0" borderId="4" xfId="29" applyNumberFormat="1" applyFont="1" applyBorder="1" applyProtection="1">
      <alignment/>
      <protection locked="0"/>
    </xf>
    <xf numFmtId="0" fontId="11" fillId="0" borderId="0" xfId="29" applyFont="1" applyBorder="1">
      <alignment/>
    </xf>
    <xf numFmtId="0" fontId="17" fillId="0" borderId="0" xfId="29" applyNumberFormat="1" applyFont="1" applyBorder="1" applyProtection="1">
      <alignment/>
      <protection locked="0"/>
    </xf>
    <xf numFmtId="0" fontId="11" fillId="0" borderId="0" xfId="29" applyNumberFormat="1" applyFont="1" applyBorder="1" applyProtection="1">
      <alignment/>
      <protection locked="0"/>
    </xf>
    <xf numFmtId="0" fontId="11" fillId="0" borderId="9" xfId="29" applyFont="1" applyBorder="1">
      <alignment/>
    </xf>
    <xf numFmtId="0" fontId="32" fillId="0" borderId="5" xfId="29" applyFont="1" applyBorder="1">
      <alignment/>
    </xf>
    <xf numFmtId="0" fontId="11" fillId="0" borderId="11" xfId="29" applyFont="1" applyBorder="1">
      <alignment/>
    </xf>
    <xf numFmtId="0" fontId="11" fillId="0" borderId="11" xfId="29" applyNumberFormat="1" applyFont="1" applyBorder="1" applyProtection="1">
      <alignment/>
      <protection locked="0"/>
    </xf>
    <xf numFmtId="0" fontId="11" fillId="0" borderId="6" xfId="29" applyNumberFormat="1" applyFont="1" applyBorder="1" applyProtection="1">
      <alignment/>
      <protection locked="0"/>
    </xf>
    <xf numFmtId="0" fontId="11" fillId="0" borderId="0" xfId="29" applyNumberFormat="1" applyFont="1" applyProtection="1">
      <alignment/>
      <protection locked="0"/>
    </xf>
    <xf numFmtId="0" fontId="11" fillId="0" borderId="0" xfId="29" applyNumberFormat="1" applyFont="1" applyAlignment="1" applyProtection="1">
      <alignment horizontal="right"/>
      <protection locked="0"/>
    </xf>
    <xf numFmtId="0" fontId="11" fillId="0" borderId="1" xfId="29" applyNumberFormat="1" applyFont="1" applyBorder="1" applyProtection="1">
      <alignment/>
      <protection locked="0"/>
    </xf>
    <xf numFmtId="0" fontId="11" fillId="0" borderId="3" xfId="29" applyFont="1" applyBorder="1">
      <alignment/>
    </xf>
    <xf numFmtId="0" fontId="11" fillId="0" borderId="2" xfId="29" applyNumberFormat="1" applyFont="1" applyBorder="1" applyAlignment="1" applyProtection="1">
      <alignment horizontal="right"/>
      <protection locked="0"/>
    </xf>
    <xf numFmtId="0" fontId="11" fillId="0" borderId="3" xfId="29" applyNumberFormat="1" applyFont="1" applyBorder="1" applyAlignment="1" applyProtection="1">
      <alignment horizontal="right"/>
      <protection locked="0"/>
    </xf>
    <xf numFmtId="0" fontId="11" fillId="0" borderId="1" xfId="29" applyFont="1" applyBorder="1">
      <alignment/>
    </xf>
    <xf numFmtId="0" fontId="16" fillId="0" borderId="4" xfId="29" applyFont="1" applyBorder="1">
      <alignment/>
    </xf>
    <xf numFmtId="0" fontId="11" fillId="0" borderId="4" xfId="29" applyFont="1" applyBorder="1">
      <alignment/>
    </xf>
    <xf numFmtId="0" fontId="11" fillId="0" borderId="0" xfId="29" applyNumberFormat="1" applyFont="1" applyBorder="1" applyAlignment="1" applyProtection="1">
      <alignment horizontal="right"/>
      <protection locked="0"/>
    </xf>
    <xf numFmtId="0" fontId="11" fillId="0" borderId="9" xfId="29" applyNumberFormat="1" applyFont="1" applyBorder="1" applyAlignment="1" applyProtection="1">
      <alignment horizontal="right"/>
      <protection locked="0"/>
    </xf>
    <xf numFmtId="0" fontId="11" fillId="0" borderId="5" xfId="29" applyFont="1" applyBorder="1">
      <alignment/>
    </xf>
    <xf numFmtId="0" fontId="11" fillId="0" borderId="6" xfId="29" applyFont="1" applyBorder="1">
      <alignment/>
    </xf>
    <xf numFmtId="0" fontId="11" fillId="0" borderId="5" xfId="29" applyNumberFormat="1" applyFont="1" applyBorder="1" applyAlignment="1" applyProtection="1">
      <alignment horizontal="right"/>
      <protection locked="0"/>
    </xf>
    <xf numFmtId="0" fontId="11" fillId="0" borderId="11" xfId="29" applyNumberFormat="1" applyFont="1" applyBorder="1" applyAlignment="1" applyProtection="1">
      <alignment horizontal="right"/>
      <protection locked="0"/>
    </xf>
    <xf numFmtId="0" fontId="11" fillId="0" borderId="6" xfId="29" applyNumberFormat="1" applyFont="1" applyBorder="1" applyAlignment="1" applyProtection="1">
      <alignment horizontal="right"/>
      <protection locked="0"/>
    </xf>
    <xf numFmtId="0" fontId="11" fillId="0" borderId="12" xfId="29" applyFont="1" applyBorder="1">
      <alignment/>
    </xf>
    <xf numFmtId="0" fontId="11" fillId="0" borderId="23" xfId="29" applyNumberFormat="1" applyFont="1" applyBorder="1" applyProtection="1">
      <alignment/>
      <protection locked="0"/>
    </xf>
    <xf numFmtId="0" fontId="11" fillId="0" borderId="12" xfId="29" applyNumberFormat="1" applyFont="1" applyBorder="1" applyProtection="1">
      <alignment/>
      <protection locked="0"/>
    </xf>
    <xf numFmtId="175" fontId="11" fillId="0" borderId="22" xfId="29" applyNumberFormat="1" applyFont="1" applyBorder="1" applyProtection="1">
      <alignment/>
      <protection locked="0"/>
    </xf>
    <xf numFmtId="175" fontId="11" fillId="0" borderId="23" xfId="29" applyNumberFormat="1" applyFont="1" applyBorder="1" applyProtection="1">
      <alignment/>
      <protection locked="0"/>
    </xf>
    <xf numFmtId="0" fontId="11" fillId="0" borderId="4" xfId="29" applyNumberFormat="1" applyFont="1" applyBorder="1" applyProtection="1">
      <alignment/>
      <protection locked="0"/>
    </xf>
    <xf numFmtId="175" fontId="11" fillId="0" borderId="0" xfId="29" applyNumberFormat="1" applyFont="1" applyBorder="1" applyProtection="1">
      <alignment/>
      <protection locked="0"/>
    </xf>
    <xf numFmtId="175" fontId="11" fillId="0" borderId="9" xfId="29" applyNumberFormat="1" applyFont="1" applyBorder="1" applyProtection="1">
      <alignment/>
      <protection locked="0"/>
    </xf>
    <xf numFmtId="0" fontId="11" fillId="0" borderId="5" xfId="29" applyNumberFormat="1" applyFont="1" applyBorder="1" applyProtection="1">
      <alignment/>
      <protection locked="0"/>
    </xf>
    <xf numFmtId="175" fontId="11" fillId="0" borderId="11" xfId="29" applyNumberFormat="1" applyFont="1" applyBorder="1" applyProtection="1">
      <alignment/>
      <protection locked="0"/>
    </xf>
    <xf numFmtId="175" fontId="11" fillId="0" borderId="9" xfId="29" applyNumberFormat="1" applyFont="1" applyBorder="1">
      <alignment/>
    </xf>
    <xf numFmtId="0" fontId="11" fillId="0" borderId="4" xfId="29" applyNumberFormat="1" applyFont="1" applyBorder="1" applyProtection="1" quotePrefix="1">
      <alignment/>
      <protection locked="0"/>
    </xf>
    <xf numFmtId="175" fontId="11" fillId="0" borderId="2" xfId="29" applyNumberFormat="1" applyFont="1" applyBorder="1">
      <alignment/>
    </xf>
    <xf numFmtId="175" fontId="11" fillId="0" borderId="3" xfId="29" applyNumberFormat="1" applyFont="1" applyBorder="1">
      <alignment/>
    </xf>
    <xf numFmtId="175" fontId="11" fillId="0" borderId="0" xfId="29" applyNumberFormat="1" applyFont="1" applyBorder="1">
      <alignment/>
    </xf>
    <xf numFmtId="0" fontId="11" fillId="0" borderId="1" xfId="29" applyNumberFormat="1" applyFont="1" applyBorder="1" applyProtection="1" quotePrefix="1">
      <alignment/>
      <protection locked="0"/>
    </xf>
    <xf numFmtId="0" fontId="17" fillId="0" borderId="12" xfId="29" applyFont="1" applyBorder="1" applyAlignment="1">
      <alignment horizontal="centerContinuous"/>
    </xf>
    <xf numFmtId="175" fontId="17" fillId="0" borderId="22" xfId="29" applyNumberFormat="1" applyFont="1" applyBorder="1" applyAlignment="1">
      <alignment horizontal="centerContinuous"/>
    </xf>
    <xf numFmtId="0" fontId="16" fillId="0" borderId="22" xfId="29" applyFont="1" applyBorder="1" applyAlignment="1">
      <alignment horizontal="centerContinuous"/>
    </xf>
    <xf numFmtId="0" fontId="16" fillId="0" borderId="23" xfId="29" applyFont="1" applyBorder="1" applyAlignment="1">
      <alignment horizontal="centerContinuous"/>
    </xf>
    <xf numFmtId="0" fontId="16" fillId="0" borderId="1" xfId="29" applyFont="1" applyBorder="1" applyAlignment="1">
      <alignment horizontal="right"/>
    </xf>
    <xf numFmtId="0" fontId="11" fillId="0" borderId="2" xfId="29" applyFont="1" applyBorder="1" applyAlignment="1">
      <alignment horizontal="right"/>
    </xf>
    <xf numFmtId="0" fontId="16" fillId="0" borderId="4" xfId="29" applyFont="1" applyBorder="1" applyAlignment="1">
      <alignment horizontal="right"/>
    </xf>
    <xf numFmtId="0" fontId="11" fillId="0" borderId="0" xfId="29" applyFont="1" applyBorder="1" applyAlignment="1">
      <alignment horizontal="right"/>
    </xf>
    <xf numFmtId="0" fontId="11" fillId="0" borderId="9" xfId="29" applyFont="1" applyBorder="1" applyAlignment="1">
      <alignment horizontal="right"/>
    </xf>
    <xf numFmtId="0" fontId="11" fillId="0" borderId="5" xfId="29" applyFont="1" applyBorder="1" applyAlignment="1">
      <alignment horizontal="right"/>
    </xf>
    <xf numFmtId="0" fontId="11" fillId="0" borderId="11" xfId="29" applyFont="1" applyBorder="1" applyAlignment="1">
      <alignment horizontal="right"/>
    </xf>
    <xf numFmtId="0" fontId="11" fillId="0" borderId="6" xfId="29" applyFont="1" applyBorder="1" applyAlignment="1">
      <alignment horizontal="right"/>
    </xf>
    <xf numFmtId="175" fontId="11" fillId="0" borderId="2" xfId="29" applyNumberFormat="1" applyFont="1" applyBorder="1" applyProtection="1">
      <alignment/>
      <protection locked="0"/>
    </xf>
    <xf numFmtId="0" fontId="17" fillId="0" borderId="22" xfId="29" applyFont="1" applyBorder="1" applyAlignment="1">
      <alignment horizontal="centerContinuous"/>
    </xf>
    <xf numFmtId="175" fontId="11" fillId="0" borderId="22" xfId="29" applyNumberFormat="1" applyFont="1" applyBorder="1" applyAlignment="1">
      <alignment horizontal="centerContinuous"/>
    </xf>
    <xf numFmtId="175" fontId="11" fillId="0" borderId="23" xfId="29" applyNumberFormat="1" applyFont="1" applyBorder="1" applyAlignment="1">
      <alignment horizontal="centerContinuous"/>
    </xf>
    <xf numFmtId="0" fontId="11" fillId="0" borderId="22" xfId="29" applyFont="1" applyBorder="1" applyAlignment="1">
      <alignment horizontal="centerContinuous"/>
    </xf>
    <xf numFmtId="0" fontId="11" fillId="0" borderId="23" xfId="29" applyFont="1" applyBorder="1" applyAlignment="1">
      <alignment horizontal="centerContinuous"/>
    </xf>
    <xf numFmtId="0" fontId="11" fillId="0" borderId="4" xfId="29" applyFont="1" applyBorder="1" applyAlignment="1">
      <alignment horizontal="right"/>
    </xf>
    <xf numFmtId="0" fontId="11" fillId="0" borderId="0" xfId="29" applyFont="1" applyAlignment="1">
      <alignment horizontal="right"/>
    </xf>
    <xf numFmtId="0" fontId="39" fillId="0" borderId="0" xfId="29" applyFont="1" applyAlignment="1">
      <alignment horizontal="right"/>
    </xf>
    <xf numFmtId="175" fontId="11" fillId="0" borderId="3" xfId="29" applyNumberFormat="1" applyFont="1" applyBorder="1" applyProtection="1">
      <alignment/>
      <protection locked="0"/>
    </xf>
    <xf numFmtId="175" fontId="11" fillId="0" borderId="0" xfId="29" applyNumberFormat="1" applyFont="1" applyProtection="1">
      <alignment/>
      <protection locked="0"/>
    </xf>
    <xf numFmtId="0" fontId="11" fillId="0" borderId="12" xfId="29" applyFont="1" applyBorder="1" applyAlignment="1">
      <alignment vertical="center"/>
    </xf>
    <xf numFmtId="0" fontId="11" fillId="0" borderId="22" xfId="29" applyNumberFormat="1" applyFont="1" applyBorder="1" applyProtection="1">
      <alignment/>
      <protection locked="0"/>
    </xf>
    <xf numFmtId="0" fontId="11" fillId="0" borderId="22" xfId="29" applyFont="1" applyBorder="1">
      <alignment/>
    </xf>
    <xf numFmtId="175" fontId="11" fillId="0" borderId="22" xfId="29" applyNumberFormat="1" applyFont="1" applyBorder="1" applyAlignment="1" applyProtection="1">
      <alignment horizontal="right"/>
      <protection locked="0"/>
    </xf>
    <xf numFmtId="175" fontId="11" fillId="0" borderId="23" xfId="29" applyNumberFormat="1" applyFont="1" applyBorder="1" applyAlignment="1" applyProtection="1">
      <alignment horizontal="right"/>
      <protection locked="0"/>
    </xf>
    <xf numFmtId="0" fontId="11" fillId="0" borderId="2" xfId="29" applyFont="1" applyBorder="1" applyAlignment="1">
      <alignment vertical="center"/>
    </xf>
    <xf numFmtId="175" fontId="11" fillId="0" borderId="2" xfId="29" applyNumberFormat="1" applyFont="1" applyBorder="1" applyAlignment="1" applyProtection="1">
      <alignment horizontal="right"/>
      <protection locked="0"/>
    </xf>
    <xf numFmtId="0" fontId="11" fillId="0" borderId="0" xfId="29" applyFont="1" applyBorder="1" applyAlignment="1">
      <alignment vertical="center"/>
    </xf>
    <xf numFmtId="175" fontId="11" fillId="0" borderId="0" xfId="29" applyNumberFormat="1" applyFont="1" applyBorder="1" applyAlignment="1" applyProtection="1">
      <alignment horizontal="right"/>
      <protection locked="0"/>
    </xf>
    <xf numFmtId="0" fontId="17" fillId="0" borderId="1" xfId="31" applyNumberFormat="1" applyFont="1" applyBorder="1" applyProtection="1">
      <alignment/>
      <protection locked="0"/>
    </xf>
    <xf numFmtId="0" fontId="17" fillId="0" borderId="2" xfId="31" applyNumberFormat="1" applyFont="1" applyBorder="1" applyProtection="1">
      <alignment/>
      <protection locked="0"/>
    </xf>
    <xf numFmtId="0" fontId="11" fillId="0" borderId="2" xfId="31" applyNumberFormat="1" applyFont="1" applyBorder="1" applyProtection="1">
      <alignment/>
      <protection locked="0"/>
    </xf>
    <xf numFmtId="0" fontId="11" fillId="0" borderId="3" xfId="31" applyFont="1" applyBorder="1" applyAlignment="1">
      <alignment horizontal="right"/>
    </xf>
    <xf numFmtId="0" fontId="11" fillId="0" borderId="0" xfId="31" applyFont="1">
      <alignment/>
    </xf>
    <xf numFmtId="0" fontId="11" fillId="0" borderId="0" xfId="31" applyNumberFormat="1" applyFont="1" applyProtection="1">
      <alignment/>
      <protection locked="0"/>
    </xf>
    <xf numFmtId="0" fontId="17" fillId="0" borderId="4" xfId="31" applyNumberFormat="1" applyFont="1" applyBorder="1" applyProtection="1">
      <alignment/>
      <protection locked="0"/>
    </xf>
    <xf numFmtId="0" fontId="17" fillId="0" borderId="0" xfId="31" applyNumberFormat="1" applyFont="1" applyBorder="1" applyProtection="1">
      <alignment/>
      <protection locked="0"/>
    </xf>
    <xf numFmtId="0" fontId="11" fillId="0" borderId="0" xfId="31" applyNumberFormat="1" applyFont="1" applyBorder="1" applyProtection="1">
      <alignment/>
      <protection locked="0"/>
    </xf>
    <xf numFmtId="0" fontId="11" fillId="0" borderId="9" xfId="31" applyFont="1" applyBorder="1">
      <alignment/>
    </xf>
    <xf numFmtId="0" fontId="32" fillId="0" borderId="5" xfId="31" applyFont="1" applyBorder="1">
      <alignment/>
    </xf>
    <xf numFmtId="0" fontId="32" fillId="0" borderId="11" xfId="31" applyFont="1" applyBorder="1">
      <alignment/>
    </xf>
    <xf numFmtId="0" fontId="11" fillId="0" borderId="11" xfId="31" applyFont="1" applyBorder="1">
      <alignment/>
    </xf>
    <xf numFmtId="0" fontId="11" fillId="0" borderId="11" xfId="31" applyNumberFormat="1" applyFont="1" applyBorder="1" applyProtection="1">
      <alignment/>
      <protection locked="0"/>
    </xf>
    <xf numFmtId="0" fontId="11" fillId="0" borderId="6" xfId="31" applyNumberFormat="1" applyFont="1" applyBorder="1" applyProtection="1">
      <alignment/>
      <protection locked="0"/>
    </xf>
    <xf numFmtId="0" fontId="11" fillId="0" borderId="1" xfId="31" applyFont="1" applyBorder="1">
      <alignment/>
    </xf>
    <xf numFmtId="0" fontId="11" fillId="0" borderId="1" xfId="31" applyNumberFormat="1" applyFont="1" applyBorder="1" applyProtection="1">
      <alignment/>
      <protection locked="0"/>
    </xf>
    <xf numFmtId="0" fontId="11" fillId="0" borderId="2" xfId="31" applyNumberFormat="1" applyFont="1" applyBorder="1" applyAlignment="1" applyProtection="1">
      <alignment horizontal="right"/>
      <protection locked="0"/>
    </xf>
    <xf numFmtId="0" fontId="11" fillId="0" borderId="3" xfId="31" applyNumberFormat="1" applyFont="1" applyBorder="1" applyAlignment="1" applyProtection="1">
      <alignment horizontal="right"/>
      <protection locked="0"/>
    </xf>
    <xf numFmtId="0" fontId="11" fillId="0" borderId="2" xfId="31" applyFont="1" applyBorder="1">
      <alignment/>
    </xf>
    <xf numFmtId="0" fontId="11" fillId="0" borderId="0" xfId="31" applyNumberFormat="1" applyFont="1" applyAlignment="1" applyProtection="1">
      <alignment horizontal="right"/>
      <protection locked="0"/>
    </xf>
    <xf numFmtId="0" fontId="16" fillId="0" borderId="4" xfId="31" applyFont="1" applyBorder="1">
      <alignment/>
    </xf>
    <xf numFmtId="0" fontId="11" fillId="0" borderId="0" xfId="31" applyFont="1" applyBorder="1">
      <alignment/>
    </xf>
    <xf numFmtId="0" fontId="11" fillId="0" borderId="4" xfId="31" applyFont="1" applyBorder="1">
      <alignment/>
    </xf>
    <xf numFmtId="0" fontId="11" fillId="0" borderId="0" xfId="31" applyNumberFormat="1" applyFont="1" applyBorder="1" applyAlignment="1" applyProtection="1">
      <alignment horizontal="right"/>
      <protection locked="0"/>
    </xf>
    <xf numFmtId="0" fontId="11" fillId="0" borderId="9" xfId="31" applyNumberFormat="1" applyFont="1" applyBorder="1" applyAlignment="1" applyProtection="1">
      <alignment horizontal="right"/>
      <protection locked="0"/>
    </xf>
    <xf numFmtId="0" fontId="11" fillId="0" borderId="5" xfId="31" applyFont="1" applyBorder="1">
      <alignment/>
    </xf>
    <xf numFmtId="0" fontId="11" fillId="0" borderId="5" xfId="31" applyNumberFormat="1" applyFont="1" applyBorder="1" applyAlignment="1" applyProtection="1">
      <alignment horizontal="right"/>
      <protection locked="0"/>
    </xf>
    <xf numFmtId="0" fontId="11" fillId="0" borderId="11" xfId="31" applyNumberFormat="1" applyFont="1" applyBorder="1" applyAlignment="1" applyProtection="1">
      <alignment horizontal="right"/>
      <protection locked="0"/>
    </xf>
    <xf numFmtId="0" fontId="11" fillId="0" borderId="6" xfId="31" applyNumberFormat="1" applyFont="1" applyBorder="1" applyAlignment="1" applyProtection="1">
      <alignment horizontal="right"/>
      <protection locked="0"/>
    </xf>
    <xf numFmtId="0" fontId="11" fillId="0" borderId="12" xfId="31" applyFont="1" applyBorder="1">
      <alignment/>
    </xf>
    <xf numFmtId="0" fontId="11" fillId="0" borderId="22" xfId="31" applyNumberFormat="1" applyFont="1" applyBorder="1" applyProtection="1">
      <alignment/>
      <protection locked="0"/>
    </xf>
    <xf numFmtId="0" fontId="11" fillId="0" borderId="12" xfId="31" applyNumberFormat="1" applyFont="1" applyBorder="1" applyProtection="1">
      <alignment/>
      <protection locked="0"/>
    </xf>
    <xf numFmtId="175" fontId="11" fillId="0" borderId="22" xfId="31" applyNumberFormat="1" applyFont="1" applyBorder="1" applyProtection="1">
      <alignment/>
      <protection locked="0"/>
    </xf>
    <xf numFmtId="175" fontId="11" fillId="0" borderId="23" xfId="31" applyNumberFormat="1" applyFont="1" applyBorder="1" applyProtection="1">
      <alignment/>
      <protection locked="0"/>
    </xf>
    <xf numFmtId="175" fontId="11" fillId="0" borderId="0" xfId="31" applyNumberFormat="1" applyFont="1" applyProtection="1">
      <alignment/>
      <protection locked="0"/>
    </xf>
    <xf numFmtId="0" fontId="11" fillId="0" borderId="4" xfId="31" applyNumberFormat="1" applyFont="1" applyBorder="1" applyProtection="1">
      <alignment/>
      <protection locked="0"/>
    </xf>
    <xf numFmtId="175" fontId="11" fillId="0" borderId="0" xfId="31" applyNumberFormat="1" applyFont="1" applyBorder="1" applyProtection="1">
      <alignment/>
      <protection locked="0"/>
    </xf>
    <xf numFmtId="175" fontId="11" fillId="0" borderId="9" xfId="31" applyNumberFormat="1" applyFont="1" applyBorder="1" applyProtection="1">
      <alignment/>
      <protection locked="0"/>
    </xf>
    <xf numFmtId="0" fontId="11" fillId="0" borderId="5" xfId="31" applyNumberFormat="1" applyFont="1" applyBorder="1" applyProtection="1">
      <alignment/>
      <protection locked="0"/>
    </xf>
    <xf numFmtId="175" fontId="11" fillId="0" borderId="11" xfId="31" applyNumberFormat="1" applyFont="1" applyBorder="1" applyProtection="1">
      <alignment/>
      <protection locked="0"/>
    </xf>
    <xf numFmtId="175" fontId="11" fillId="0" borderId="9" xfId="31" applyNumberFormat="1" applyFont="1" applyBorder="1">
      <alignment/>
    </xf>
    <xf numFmtId="0" fontId="11" fillId="0" borderId="4" xfId="31" applyNumberFormat="1" applyFont="1" applyBorder="1" applyAlignment="1" applyProtection="1" quotePrefix="1">
      <alignment horizontal="left"/>
      <protection locked="0"/>
    </xf>
    <xf numFmtId="175" fontId="11" fillId="0" borderId="0" xfId="31" applyNumberFormat="1" applyFont="1" applyBorder="1" applyAlignment="1" applyProtection="1">
      <alignment horizontal="right"/>
      <protection locked="0"/>
    </xf>
    <xf numFmtId="0" fontId="11" fillId="0" borderId="6" xfId="31" applyFont="1" applyBorder="1">
      <alignment/>
    </xf>
    <xf numFmtId="175" fontId="17" fillId="0" borderId="2" xfId="31" applyNumberFormat="1" applyFont="1" applyBorder="1" applyProtection="1">
      <alignment/>
      <protection locked="0"/>
    </xf>
    <xf numFmtId="175" fontId="11" fillId="0" borderId="2" xfId="31" applyNumberFormat="1" applyFont="1" applyBorder="1" applyProtection="1">
      <alignment/>
      <protection locked="0"/>
    </xf>
    <xf numFmtId="0" fontId="11" fillId="0" borderId="9" xfId="31" applyFont="1" applyBorder="1">
      <alignment/>
    </xf>
    <xf numFmtId="0" fontId="17" fillId="0" borderId="5" xfId="31" applyFont="1" applyBorder="1" applyAlignment="1">
      <alignment horizontal="centerContinuous"/>
    </xf>
    <xf numFmtId="175" fontId="17" fillId="0" borderId="11" xfId="31" applyNumberFormat="1" applyFont="1" applyBorder="1" applyAlignment="1">
      <alignment horizontal="centerContinuous"/>
    </xf>
    <xf numFmtId="175" fontId="17" fillId="0" borderId="6" xfId="31" applyNumberFormat="1" applyFont="1" applyBorder="1" applyAlignment="1">
      <alignment horizontal="centerContinuous"/>
    </xf>
    <xf numFmtId="0" fontId="17" fillId="0" borderId="11" xfId="31" applyFont="1" applyBorder="1" applyAlignment="1">
      <alignment horizontal="centerContinuous"/>
    </xf>
    <xf numFmtId="0" fontId="17" fillId="0" borderId="6" xfId="31" applyFont="1" applyBorder="1" applyAlignment="1">
      <alignment horizontal="centerContinuous"/>
    </xf>
    <xf numFmtId="0" fontId="11" fillId="0" borderId="3" xfId="31" applyFont="1" applyBorder="1">
      <alignment/>
    </xf>
    <xf numFmtId="0" fontId="16" fillId="0" borderId="1" xfId="31" applyFont="1" applyBorder="1" applyAlignment="1">
      <alignment horizontal="right"/>
    </xf>
    <xf numFmtId="0" fontId="11" fillId="0" borderId="2" xfId="31" applyFont="1" applyBorder="1" applyAlignment="1">
      <alignment horizontal="right"/>
    </xf>
    <xf numFmtId="0" fontId="11" fillId="0" borderId="3" xfId="31" applyFont="1" applyBorder="1" applyAlignment="1">
      <alignment horizontal="right"/>
    </xf>
    <xf numFmtId="0" fontId="16" fillId="0" borderId="4" xfId="31" applyFont="1" applyBorder="1" applyAlignment="1">
      <alignment horizontal="right"/>
    </xf>
    <xf numFmtId="0" fontId="11" fillId="0" borderId="0" xfId="31" applyFont="1" applyBorder="1" applyAlignment="1">
      <alignment horizontal="right"/>
    </xf>
    <xf numFmtId="0" fontId="11" fillId="0" borderId="9" xfId="31" applyFont="1" applyBorder="1" applyAlignment="1">
      <alignment horizontal="right"/>
    </xf>
    <xf numFmtId="0" fontId="11" fillId="0" borderId="6" xfId="31" applyFont="1" applyBorder="1">
      <alignment/>
    </xf>
    <xf numFmtId="0" fontId="11" fillId="0" borderId="5" xfId="31" applyFont="1" applyBorder="1" applyAlignment="1">
      <alignment horizontal="right"/>
    </xf>
    <xf numFmtId="0" fontId="11" fillId="0" borderId="11" xfId="31" applyFont="1" applyBorder="1" applyAlignment="1">
      <alignment horizontal="right"/>
    </xf>
    <xf numFmtId="0" fontId="11" fillId="0" borderId="6" xfId="31" applyFont="1" applyBorder="1" applyAlignment="1">
      <alignment horizontal="right"/>
    </xf>
    <xf numFmtId="175" fontId="11" fillId="0" borderId="3" xfId="31" applyNumberFormat="1" applyFont="1" applyBorder="1" applyProtection="1">
      <alignment/>
      <protection locked="0"/>
    </xf>
    <xf numFmtId="175" fontId="11" fillId="0" borderId="2" xfId="31" applyNumberFormat="1" applyFont="1" applyBorder="1">
      <alignment/>
    </xf>
    <xf numFmtId="175" fontId="11" fillId="0" borderId="3" xfId="31" applyNumberFormat="1" applyFont="1" applyBorder="1">
      <alignment/>
    </xf>
    <xf numFmtId="175" fontId="11" fillId="0" borderId="9" xfId="31" applyNumberFormat="1" applyFont="1" applyBorder="1" applyAlignment="1" applyProtection="1">
      <alignment horizontal="right"/>
      <protection locked="0"/>
    </xf>
    <xf numFmtId="0" fontId="11" fillId="0" borderId="3" xfId="31" applyFont="1" applyBorder="1">
      <alignment/>
    </xf>
    <xf numFmtId="0" fontId="17" fillId="0" borderId="12" xfId="31" applyFont="1" applyBorder="1" applyAlignment="1">
      <alignment horizontal="centerContinuous"/>
    </xf>
    <xf numFmtId="175" fontId="17" fillId="0" borderId="22" xfId="31" applyNumberFormat="1" applyFont="1" applyBorder="1" applyAlignment="1">
      <alignment horizontal="centerContinuous"/>
    </xf>
    <xf numFmtId="175" fontId="17" fillId="0" borderId="23" xfId="31" applyNumberFormat="1" applyFont="1" applyBorder="1" applyAlignment="1">
      <alignment horizontal="centerContinuous"/>
    </xf>
    <xf numFmtId="0" fontId="17" fillId="0" borderId="22" xfId="31" applyFont="1" applyBorder="1" applyAlignment="1">
      <alignment horizontal="centerContinuous"/>
    </xf>
    <xf numFmtId="0" fontId="17" fillId="0" borderId="23" xfId="31" applyFont="1" applyBorder="1" applyAlignment="1">
      <alignment horizontal="centerContinuous"/>
    </xf>
    <xf numFmtId="0" fontId="11" fillId="0" borderId="1" xfId="31" applyFont="1" applyBorder="1" applyAlignment="1">
      <alignment horizontal="right"/>
    </xf>
    <xf numFmtId="0" fontId="11" fillId="0" borderId="4" xfId="31" applyFont="1" applyBorder="1" applyAlignment="1">
      <alignment horizontal="right"/>
    </xf>
    <xf numFmtId="0" fontId="11" fillId="0" borderId="3" xfId="31" applyNumberFormat="1" applyFont="1" applyBorder="1" applyProtection="1">
      <alignment/>
      <protection locked="0"/>
    </xf>
    <xf numFmtId="175" fontId="11" fillId="0" borderId="0" xfId="31" applyNumberFormat="1" applyFont="1" applyBorder="1">
      <alignment/>
    </xf>
    <xf numFmtId="0" fontId="11" fillId="0" borderId="11" xfId="31" applyNumberFormat="1" applyFont="1" applyFill="1" applyBorder="1" applyProtection="1">
      <alignment/>
      <protection locked="0"/>
    </xf>
    <xf numFmtId="0" fontId="17" fillId="0" borderId="1" xfId="33" applyNumberFormat="1" applyFont="1" applyBorder="1" applyProtection="1">
      <alignment/>
      <protection locked="0"/>
    </xf>
    <xf numFmtId="0" fontId="11" fillId="0" borderId="2" xfId="33" applyFont="1" applyBorder="1">
      <alignment/>
    </xf>
    <xf numFmtId="0" fontId="17" fillId="0" borderId="2" xfId="33" applyNumberFormat="1" applyFont="1" applyBorder="1" applyProtection="1">
      <alignment/>
      <protection locked="0"/>
    </xf>
    <xf numFmtId="0" fontId="11" fillId="0" borderId="2" xfId="33" applyNumberFormat="1" applyFont="1" applyBorder="1" applyProtection="1">
      <alignment/>
      <protection locked="0"/>
    </xf>
    <xf numFmtId="0" fontId="11" fillId="0" borderId="3" xfId="33" applyFont="1" applyBorder="1" applyAlignment="1">
      <alignment horizontal="right"/>
    </xf>
    <xf numFmtId="0" fontId="11" fillId="0" borderId="0" xfId="33" applyFont="1">
      <alignment/>
    </xf>
    <xf numFmtId="0" fontId="17" fillId="0" borderId="4" xfId="33" applyNumberFormat="1" applyFont="1" applyBorder="1" applyProtection="1">
      <alignment/>
      <protection locked="0"/>
    </xf>
    <xf numFmtId="0" fontId="11" fillId="0" borderId="0" xfId="33" applyFont="1" applyBorder="1">
      <alignment/>
    </xf>
    <xf numFmtId="0" fontId="17" fillId="0" borderId="0" xfId="33" applyNumberFormat="1" applyFont="1" applyBorder="1" applyProtection="1">
      <alignment/>
      <protection locked="0"/>
    </xf>
    <xf numFmtId="0" fontId="11" fillId="0" borderId="0" xfId="33" applyNumberFormat="1" applyFont="1" applyBorder="1" applyProtection="1">
      <alignment/>
      <protection locked="0"/>
    </xf>
    <xf numFmtId="0" fontId="11" fillId="0" borderId="9" xfId="33" applyFont="1" applyBorder="1">
      <alignment/>
    </xf>
    <xf numFmtId="0" fontId="32" fillId="0" borderId="5" xfId="33" applyFont="1" applyBorder="1">
      <alignment/>
    </xf>
    <xf numFmtId="0" fontId="11" fillId="0" borderId="11" xfId="33" applyFont="1" applyBorder="1">
      <alignment/>
    </xf>
    <xf numFmtId="0" fontId="11" fillId="0" borderId="11" xfId="33" applyNumberFormat="1" applyFont="1" applyBorder="1" applyProtection="1">
      <alignment/>
      <protection locked="0"/>
    </xf>
    <xf numFmtId="0" fontId="11" fillId="0" borderId="6" xfId="33" applyNumberFormat="1" applyFont="1" applyBorder="1" applyProtection="1">
      <alignment/>
      <protection locked="0"/>
    </xf>
    <xf numFmtId="0" fontId="11" fillId="0" borderId="0" xfId="33" applyNumberFormat="1" applyFont="1" applyProtection="1">
      <alignment/>
      <protection locked="0"/>
    </xf>
    <xf numFmtId="0" fontId="11" fillId="0" borderId="0" xfId="33" applyNumberFormat="1" applyFont="1" applyAlignment="1" applyProtection="1">
      <alignment horizontal="right"/>
      <protection locked="0"/>
    </xf>
    <xf numFmtId="0" fontId="11" fillId="0" borderId="1" xfId="33" applyNumberFormat="1" applyFont="1" applyBorder="1" applyProtection="1">
      <alignment/>
      <protection locked="0"/>
    </xf>
    <xf numFmtId="0" fontId="11" fillId="0" borderId="3" xfId="33" applyFont="1" applyBorder="1">
      <alignment/>
    </xf>
    <xf numFmtId="0" fontId="11" fillId="0" borderId="2" xfId="33" applyNumberFormat="1" applyFont="1" applyBorder="1" applyAlignment="1" applyProtection="1">
      <alignment horizontal="right"/>
      <protection locked="0"/>
    </xf>
    <xf numFmtId="0" fontId="11" fillId="0" borderId="1" xfId="33" applyFont="1" applyBorder="1">
      <alignment/>
    </xf>
    <xf numFmtId="0" fontId="11" fillId="0" borderId="3" xfId="33" applyNumberFormat="1" applyFont="1" applyBorder="1" applyAlignment="1" applyProtection="1">
      <alignment horizontal="right"/>
      <protection locked="0"/>
    </xf>
    <xf numFmtId="0" fontId="16" fillId="0" borderId="4" xfId="33" applyFont="1" applyBorder="1">
      <alignment/>
    </xf>
    <xf numFmtId="0" fontId="17" fillId="0" borderId="9" xfId="33" applyFont="1" applyBorder="1">
      <alignment/>
    </xf>
    <xf numFmtId="0" fontId="11" fillId="0" borderId="4" xfId="33" applyFont="1" applyBorder="1">
      <alignment/>
    </xf>
    <xf numFmtId="0" fontId="11" fillId="0" borderId="0" xfId="33" applyNumberFormat="1" applyFont="1" applyBorder="1" applyAlignment="1" applyProtection="1">
      <alignment horizontal="right"/>
      <protection locked="0"/>
    </xf>
    <xf numFmtId="0" fontId="11" fillId="0" borderId="9" xfId="33" applyNumberFormat="1" applyFont="1" applyBorder="1" applyAlignment="1" applyProtection="1">
      <alignment horizontal="right"/>
      <protection locked="0"/>
    </xf>
    <xf numFmtId="0" fontId="11" fillId="0" borderId="5" xfId="33" applyFont="1" applyBorder="1">
      <alignment/>
    </xf>
    <xf numFmtId="0" fontId="11" fillId="0" borderId="6" xfId="33" applyFont="1" applyBorder="1">
      <alignment/>
    </xf>
    <xf numFmtId="0" fontId="11" fillId="0" borderId="5" xfId="33" applyNumberFormat="1" applyFont="1" applyBorder="1" applyAlignment="1" applyProtection="1">
      <alignment horizontal="right"/>
      <protection locked="0"/>
    </xf>
    <xf numFmtId="0" fontId="11" fillId="0" borderId="11" xfId="33" applyNumberFormat="1" applyFont="1" applyBorder="1" applyAlignment="1" applyProtection="1">
      <alignment horizontal="right"/>
      <protection locked="0"/>
    </xf>
    <xf numFmtId="0" fontId="11" fillId="0" borderId="5" xfId="33" applyFont="1" applyBorder="1" applyAlignment="1">
      <alignment vertical="center"/>
    </xf>
    <xf numFmtId="0" fontId="11" fillId="0" borderId="11" xfId="33" applyNumberFormat="1" applyFont="1" applyBorder="1" applyAlignment="1" applyProtection="1">
      <alignment vertical="center"/>
      <protection locked="0"/>
    </xf>
    <xf numFmtId="0" fontId="11" fillId="0" borderId="5" xfId="33" applyNumberFormat="1" applyFont="1" applyBorder="1" applyAlignment="1" applyProtection="1">
      <alignment vertical="center"/>
      <protection locked="0"/>
    </xf>
    <xf numFmtId="175" fontId="11" fillId="0" borderId="11" xfId="33" applyNumberFormat="1" applyFont="1" applyBorder="1" applyAlignment="1" applyProtection="1">
      <alignment vertical="center"/>
      <protection locked="0"/>
    </xf>
    <xf numFmtId="0" fontId="16" fillId="0" borderId="4" xfId="33" applyNumberFormat="1" applyFont="1" applyBorder="1" applyProtection="1" quotePrefix="1">
      <alignment/>
      <protection locked="0"/>
    </xf>
    <xf numFmtId="0" fontId="16" fillId="0" borderId="0" xfId="33" applyNumberFormat="1" applyFont="1" applyBorder="1" applyProtection="1">
      <alignment/>
      <protection locked="0"/>
    </xf>
    <xf numFmtId="0" fontId="11" fillId="0" borderId="4" xfId="33" applyNumberFormat="1" applyFont="1" applyBorder="1" applyProtection="1">
      <alignment/>
      <protection locked="0"/>
    </xf>
    <xf numFmtId="175" fontId="11" fillId="0" borderId="0" xfId="33" applyNumberFormat="1" applyFont="1" applyBorder="1" applyProtection="1">
      <alignment/>
      <protection locked="0"/>
    </xf>
    <xf numFmtId="0" fontId="11" fillId="0" borderId="4" xfId="33" applyFont="1" applyBorder="1" applyAlignment="1">
      <alignment horizontal="right"/>
    </xf>
    <xf numFmtId="175" fontId="11" fillId="0" borderId="0" xfId="33" applyNumberFormat="1" applyFont="1">
      <alignment/>
    </xf>
    <xf numFmtId="0" fontId="11" fillId="0" borderId="24" xfId="33" applyFont="1" applyBorder="1">
      <alignment/>
    </xf>
    <xf numFmtId="0" fontId="11" fillId="0" borderId="25" xfId="33" applyNumberFormat="1" applyFont="1" applyBorder="1" applyProtection="1">
      <alignment/>
      <protection locked="0"/>
    </xf>
    <xf numFmtId="0" fontId="11" fillId="0" borderId="24" xfId="33" applyNumberFormat="1" applyFont="1" applyBorder="1" applyProtection="1">
      <alignment/>
      <protection locked="0"/>
    </xf>
    <xf numFmtId="175" fontId="11" fillId="0" borderId="25" xfId="33" applyNumberFormat="1" applyFont="1" applyBorder="1" applyProtection="1">
      <alignment/>
      <protection locked="0"/>
    </xf>
    <xf numFmtId="0" fontId="11" fillId="0" borderId="25" xfId="33" applyNumberFormat="1" applyFont="1" applyBorder="1" applyAlignment="1" applyProtection="1">
      <alignment horizontal="right"/>
      <protection locked="0"/>
    </xf>
    <xf numFmtId="0" fontId="11" fillId="0" borderId="4" xfId="33" applyNumberFormat="1" applyFont="1" applyBorder="1" applyAlignment="1" applyProtection="1">
      <alignment horizontal="right"/>
      <protection locked="0"/>
    </xf>
    <xf numFmtId="175" fontId="11" fillId="0" borderId="0" xfId="33" applyNumberFormat="1" applyFont="1" applyBorder="1">
      <alignment/>
    </xf>
    <xf numFmtId="0" fontId="11" fillId="0" borderId="0" xfId="33" applyNumberFormat="1" applyFont="1" applyBorder="1" applyAlignment="1" applyProtection="1">
      <alignment horizontal="left"/>
      <protection locked="0"/>
    </xf>
    <xf numFmtId="0" fontId="11" fillId="0" borderId="26" xfId="33" applyNumberFormat="1" applyFont="1" applyBorder="1" applyAlignment="1" applyProtection="1">
      <alignment horizontal="right"/>
      <protection locked="0"/>
    </xf>
    <xf numFmtId="0" fontId="11" fillId="0" borderId="25" xfId="33" applyFont="1" applyBorder="1">
      <alignment/>
    </xf>
    <xf numFmtId="0" fontId="11" fillId="0" borderId="26" xfId="33" applyFont="1" applyBorder="1">
      <alignment/>
    </xf>
    <xf numFmtId="175" fontId="17" fillId="0" borderId="2" xfId="33" applyNumberFormat="1" applyFont="1" applyBorder="1" applyProtection="1">
      <alignment/>
      <protection locked="0"/>
    </xf>
    <xf numFmtId="0" fontId="11" fillId="0" borderId="5" xfId="33" applyNumberFormat="1" applyFont="1" applyBorder="1" applyProtection="1">
      <alignment/>
      <protection locked="0"/>
    </xf>
    <xf numFmtId="175" fontId="11" fillId="0" borderId="11" xfId="33" applyNumberFormat="1" applyFont="1" applyBorder="1" applyProtection="1">
      <alignment/>
      <protection locked="0"/>
    </xf>
    <xf numFmtId="0" fontId="11" fillId="0" borderId="6" xfId="33" applyNumberFormat="1" applyFont="1" applyBorder="1" applyAlignment="1" applyProtection="1">
      <alignment horizontal="right"/>
      <protection locked="0"/>
    </xf>
    <xf numFmtId="0" fontId="16" fillId="0" borderId="1" xfId="33" applyFont="1" applyBorder="1" quotePrefix="1">
      <alignment/>
    </xf>
    <xf numFmtId="0" fontId="16" fillId="0" borderId="3" xfId="33" applyNumberFormat="1" applyFont="1" applyBorder="1" applyProtection="1">
      <alignment/>
      <protection locked="0"/>
    </xf>
    <xf numFmtId="175" fontId="11" fillId="0" borderId="2" xfId="33" applyNumberFormat="1" applyFont="1" applyBorder="1" applyProtection="1">
      <alignment/>
      <protection locked="0"/>
    </xf>
    <xf numFmtId="175" fontId="11" fillId="0" borderId="2" xfId="33" applyNumberFormat="1" applyFont="1" applyBorder="1" applyAlignment="1" applyProtection="1">
      <alignment horizontal="right"/>
      <protection locked="0"/>
    </xf>
    <xf numFmtId="0" fontId="11" fillId="0" borderId="9" xfId="33" applyNumberFormat="1" applyFont="1" applyBorder="1" applyProtection="1">
      <alignment/>
      <protection locked="0"/>
    </xf>
    <xf numFmtId="175" fontId="11" fillId="0" borderId="0" xfId="33" applyNumberFormat="1" applyFont="1" applyBorder="1" applyAlignment="1" applyProtection="1">
      <alignment horizontal="right"/>
      <protection locked="0"/>
    </xf>
    <xf numFmtId="0" fontId="16" fillId="0" borderId="9" xfId="33" applyNumberFormat="1" applyFont="1" applyBorder="1" applyProtection="1">
      <alignment/>
      <protection locked="0"/>
    </xf>
    <xf numFmtId="175" fontId="11" fillId="0" borderId="3" xfId="33" applyNumberFormat="1" applyFont="1" applyBorder="1" applyAlignment="1" applyProtection="1">
      <alignment horizontal="right"/>
      <protection locked="0"/>
    </xf>
    <xf numFmtId="175" fontId="11" fillId="0" borderId="9" xfId="33" applyNumberFormat="1" applyFont="1" applyBorder="1" applyProtection="1">
      <alignment/>
      <protection locked="0"/>
    </xf>
    <xf numFmtId="0" fontId="11" fillId="0" borderId="26" xfId="33" applyNumberFormat="1" applyFont="1" applyBorder="1" applyProtection="1">
      <alignment/>
      <protection locked="0"/>
    </xf>
    <xf numFmtId="175" fontId="11" fillId="0" borderId="9" xfId="33" applyNumberFormat="1" applyFont="1" applyBorder="1" applyAlignment="1" applyProtection="1">
      <alignment horizontal="right"/>
      <protection locked="0"/>
    </xf>
    <xf numFmtId="0" fontId="17" fillId="0" borderId="12" xfId="33" applyFont="1" applyBorder="1" applyAlignment="1">
      <alignment horizontal="centerContinuous" vertical="center"/>
    </xf>
    <xf numFmtId="0" fontId="17" fillId="0" borderId="22" xfId="33" applyFont="1" applyBorder="1" applyAlignment="1">
      <alignment horizontal="centerContinuous" vertical="center"/>
    </xf>
    <xf numFmtId="0" fontId="16" fillId="0" borderId="1" xfId="33" applyFont="1" applyBorder="1" applyAlignment="1">
      <alignment horizontal="right"/>
    </xf>
    <xf numFmtId="0" fontId="11" fillId="0" borderId="2" xfId="33" applyFont="1" applyBorder="1" applyAlignment="1">
      <alignment horizontal="right"/>
    </xf>
    <xf numFmtId="0" fontId="16" fillId="0" borderId="4" xfId="33" applyFont="1" applyBorder="1" applyAlignment="1">
      <alignment horizontal="right"/>
    </xf>
    <xf numFmtId="0" fontId="11" fillId="0" borderId="0" xfId="33" applyFont="1" applyBorder="1" applyAlignment="1">
      <alignment horizontal="right"/>
    </xf>
    <xf numFmtId="0" fontId="11" fillId="0" borderId="5" xfId="33" applyFont="1" applyBorder="1" applyAlignment="1">
      <alignment horizontal="right"/>
    </xf>
    <xf numFmtId="0" fontId="11" fillId="0" borderId="11" xfId="33" applyFont="1" applyBorder="1" applyAlignment="1">
      <alignment horizontal="right"/>
    </xf>
    <xf numFmtId="0" fontId="11" fillId="0" borderId="12" xfId="33" applyNumberFormat="1" applyFont="1" applyBorder="1" applyAlignment="1" applyProtection="1">
      <alignment vertical="center"/>
      <protection locked="0"/>
    </xf>
    <xf numFmtId="0" fontId="11" fillId="0" borderId="22" xfId="33" applyNumberFormat="1" applyFont="1" applyBorder="1" applyAlignment="1" applyProtection="1">
      <alignment vertical="center"/>
      <protection locked="0"/>
    </xf>
    <xf numFmtId="175" fontId="11" fillId="0" borderId="22" xfId="33" applyNumberFormat="1" applyFont="1" applyBorder="1" applyAlignment="1" applyProtection="1">
      <alignment vertical="center"/>
      <protection locked="0"/>
    </xf>
    <xf numFmtId="0" fontId="11" fillId="0" borderId="23" xfId="33" applyFont="1" applyBorder="1" applyAlignment="1">
      <alignment vertical="center"/>
    </xf>
    <xf numFmtId="175" fontId="11" fillId="0" borderId="9" xfId="33" applyNumberFormat="1" applyFont="1" applyBorder="1">
      <alignment/>
    </xf>
    <xf numFmtId="175" fontId="11" fillId="0" borderId="2" xfId="33" applyNumberFormat="1" applyFont="1" applyBorder="1">
      <alignment/>
    </xf>
    <xf numFmtId="0" fontId="16" fillId="0" borderId="1" xfId="33" applyNumberFormat="1" applyFont="1" applyBorder="1" applyProtection="1">
      <alignment/>
      <protection locked="0"/>
    </xf>
    <xf numFmtId="175" fontId="16" fillId="0" borderId="2" xfId="33" applyNumberFormat="1" applyFont="1" applyBorder="1" applyProtection="1">
      <alignment/>
      <protection locked="0"/>
    </xf>
    <xf numFmtId="0" fontId="17" fillId="0" borderId="23" xfId="33" applyFont="1" applyBorder="1" applyAlignment="1">
      <alignment horizontal="centerContinuous" vertical="center"/>
    </xf>
    <xf numFmtId="0" fontId="11" fillId="0" borderId="9" xfId="33" applyFont="1" applyBorder="1" applyAlignment="1">
      <alignment horizontal="right"/>
    </xf>
    <xf numFmtId="0" fontId="11" fillId="0" borderId="6" xfId="33" applyFont="1" applyBorder="1" applyAlignment="1">
      <alignment horizontal="right"/>
    </xf>
    <xf numFmtId="175" fontId="17" fillId="0" borderId="22" xfId="33" applyNumberFormat="1" applyFont="1" applyBorder="1" applyAlignment="1">
      <alignment horizontal="centerContinuous" vertical="center"/>
    </xf>
    <xf numFmtId="175" fontId="17" fillId="0" borderId="23" xfId="33" applyNumberFormat="1" applyFont="1" applyBorder="1" applyAlignment="1">
      <alignment horizontal="centerContinuous" vertical="center"/>
    </xf>
    <xf numFmtId="0" fontId="11" fillId="0" borderId="0" xfId="33" applyFont="1" applyAlignment="1">
      <alignment horizontal="right"/>
    </xf>
    <xf numFmtId="0" fontId="39" fillId="0" borderId="0" xfId="33" applyFont="1" applyAlignment="1">
      <alignment horizontal="right"/>
    </xf>
    <xf numFmtId="175" fontId="11" fillId="0" borderId="23" xfId="33" applyNumberFormat="1" applyFont="1" applyBorder="1" applyAlignment="1" applyProtection="1">
      <alignment vertical="center"/>
      <protection locked="0"/>
    </xf>
    <xf numFmtId="0" fontId="11" fillId="0" borderId="22" xfId="33" applyFont="1" applyBorder="1" applyAlignment="1">
      <alignment vertical="center"/>
    </xf>
    <xf numFmtId="175" fontId="11" fillId="0" borderId="11" xfId="33" applyNumberFormat="1" applyFont="1" applyBorder="1">
      <alignment/>
    </xf>
    <xf numFmtId="175" fontId="11" fillId="0" borderId="6" xfId="33" applyNumberFormat="1" applyFont="1" applyBorder="1">
      <alignment/>
    </xf>
    <xf numFmtId="175" fontId="11" fillId="0" borderId="3" xfId="33" applyNumberFormat="1" applyFont="1" applyBorder="1">
      <alignment/>
    </xf>
    <xf numFmtId="0" fontId="11" fillId="0" borderId="27" xfId="33" applyFont="1" applyBorder="1">
      <alignment/>
    </xf>
    <xf numFmtId="0" fontId="11" fillId="0" borderId="28" xfId="33" applyFont="1" applyBorder="1">
      <alignment/>
    </xf>
    <xf numFmtId="175" fontId="11" fillId="0" borderId="28" xfId="33" applyNumberFormat="1" applyFont="1" applyBorder="1">
      <alignment/>
    </xf>
    <xf numFmtId="175" fontId="11" fillId="0" borderId="29" xfId="33" applyNumberFormat="1" applyFont="1" applyBorder="1">
      <alignment/>
    </xf>
    <xf numFmtId="0" fontId="11" fillId="0" borderId="12" xfId="33" applyFont="1" applyBorder="1">
      <alignment/>
    </xf>
    <xf numFmtId="0" fontId="11" fillId="0" borderId="22" xfId="33" applyFont="1" applyBorder="1">
      <alignment/>
    </xf>
    <xf numFmtId="175" fontId="11" fillId="0" borderId="22" xfId="33" applyNumberFormat="1" applyFont="1" applyBorder="1">
      <alignment/>
    </xf>
    <xf numFmtId="175" fontId="11" fillId="0" borderId="23" xfId="33" applyNumberFormat="1" applyFont="1" applyBorder="1">
      <alignment/>
    </xf>
    <xf numFmtId="0" fontId="11" fillId="0" borderId="0" xfId="33" applyFont="1" applyBorder="1" quotePrefix="1">
      <alignment/>
    </xf>
    <xf numFmtId="175" fontId="11" fillId="0" borderId="0" xfId="33" applyNumberFormat="1" applyFont="1" applyProtection="1">
      <alignment/>
      <protection locked="0"/>
    </xf>
    <xf numFmtId="14" fontId="11" fillId="0" borderId="5" xfId="25" applyNumberFormat="1" applyFont="1" applyBorder="1" applyAlignment="1">
      <alignment horizontal="left"/>
      <protection locked="0"/>
    </xf>
    <xf numFmtId="14" fontId="11" fillId="0" borderId="11" xfId="25" applyNumberFormat="1" applyFont="1" applyBorder="1" applyAlignment="1">
      <alignment horizontal="left"/>
      <protection locked="0"/>
    </xf>
    <xf numFmtId="14" fontId="11" fillId="0" borderId="5" xfId="25" applyNumberFormat="1" applyFont="1" applyBorder="1" applyAlignment="1" quotePrefix="1">
      <alignment horizontal="left"/>
      <protection locked="0"/>
    </xf>
    <xf numFmtId="14" fontId="11" fillId="0" borderId="5" xfId="27" applyNumberFormat="1" applyFont="1" applyBorder="1" applyAlignment="1" quotePrefix="1">
      <alignment horizontal="left"/>
    </xf>
    <xf numFmtId="14" fontId="11" fillId="0" borderId="11" xfId="27" applyNumberFormat="1" applyFont="1" applyBorder="1" applyAlignment="1">
      <alignment horizontal="left"/>
    </xf>
    <xf numFmtId="14" fontId="11" fillId="0" borderId="5" xfId="29" applyNumberFormat="1" applyFont="1" applyBorder="1" applyAlignment="1" quotePrefix="1">
      <alignment horizontal="left"/>
    </xf>
    <xf numFmtId="14" fontId="11" fillId="0" borderId="11" xfId="29" applyNumberFormat="1" applyFont="1" applyBorder="1" applyAlignment="1">
      <alignment horizontal="left"/>
    </xf>
    <xf numFmtId="14" fontId="11" fillId="0" borderId="5" xfId="31" applyNumberFormat="1" applyFont="1" applyBorder="1" applyAlignment="1" quotePrefix="1">
      <alignment horizontal="left"/>
    </xf>
    <xf numFmtId="14" fontId="11" fillId="0" borderId="11" xfId="31" applyNumberFormat="1" applyFont="1" applyBorder="1" applyAlignment="1">
      <alignment horizontal="left"/>
    </xf>
  </cellXfs>
  <cellStyles count="25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88T0" xfId="23"/>
    <cellStyle name="Normal_GRADRESP" xfId="24"/>
    <cellStyle name="Normal_PART1" xfId="25"/>
    <cellStyle name="Normal_PART29" xfId="26"/>
    <cellStyle name="Normal_PART37" xfId="27"/>
    <cellStyle name="Normal_PART4" xfId="28"/>
    <cellStyle name="Normal_PART46" xfId="29"/>
    <cellStyle name="Normal_PART5" xfId="30"/>
    <cellStyle name="Normal_PART54" xfId="31"/>
    <cellStyle name="Normal_PART6" xfId="32"/>
    <cellStyle name="Normal_PART62" xfId="33"/>
    <cellStyle name="Normal_Sum15910" xfId="34"/>
    <cellStyle name="Percent" xfId="35"/>
    <cellStyle name="Percents" xfId="36"/>
    <cellStyle name="Titles" xfId="37"/>
    <cellStyle name="Underline cells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Gender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15"/>
          <c:w val="0.7605"/>
          <c:h val="0.90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'gradresp-charts'!$B$8:$H$8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'gradresp-charts'!$A$9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2608084"/>
        <c:axId val="47928437"/>
      </c:bar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928437"/>
        <c:crosses val="autoZero"/>
        <c:auto val="0"/>
        <c:lblOffset val="100"/>
        <c:noMultiLvlLbl val="0"/>
      </c:catAx>
      <c:valAx>
        <c:axId val="479284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0808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75"/>
          <c:y val="0.48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925"/>
          <c:y val="0.37475"/>
          <c:w val="0.381"/>
          <c:h val="0.55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</a:t>
                    </a:r>
                    <a:r>
                      <a:rPr lang="en-US" cap="none" sz="600" b="0" i="0" u="none" baseline="0"/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 </a:t>
                    </a:r>
                    <a:r>
                      <a:rPr lang="en-US" cap="none" sz="600" b="0" i="0" u="none" baseline="0"/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  Unrelated </a:t>
                    </a:r>
                    <a:r>
                      <a:rPr lang="en-US" cap="none" sz="600" b="0" i="0" u="none" baseline="0"/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Part1!$B$54:$B$58</c:f>
              <c:strCache/>
            </c:strRef>
          </c:cat>
          <c:val>
            <c:numRef>
              <c:f>Part1!$C$54:$C$58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825"/>
          <c:w val="0.60675"/>
          <c:h val="0.5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Part1!$B$103:$B$108</c:f>
              <c:strCache/>
            </c:strRef>
          </c:cat>
          <c:val>
            <c:numRef>
              <c:f>Part1!$C$103:$C$108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33375"/>
          <c:w val="0.47075"/>
          <c:h val="0.62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Part2!$B$11:$B$13</c:f>
              <c:strCache/>
            </c:strRef>
          </c:cat>
          <c:val>
            <c:numRef>
              <c:f>Part2!$C$11:$C$13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40875"/>
          <c:w val="0.4795"/>
          <c:h val="0.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Part2!$B$36:$B$41</c:f>
              <c:strCache/>
            </c:strRef>
          </c:cat>
          <c:val>
            <c:numRef>
              <c:f>Part2!$C$36:$C$41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25"/>
          <c:y val="0.38175"/>
          <c:w val="0.466"/>
          <c:h val="0.53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Part3!$B$11:$B$16</c:f>
              <c:strCache/>
            </c:strRef>
          </c:cat>
          <c:val>
            <c:numRef>
              <c:f>Part3!$C$11:$C$16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Present Attitude Towards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6"/>
          <c:y val="0.36425"/>
          <c:w val="0.63675"/>
          <c:h val="0.63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53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53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Part3!$B$20:$B$25</c:f>
              <c:strCache/>
            </c:strRef>
          </c:cat>
          <c:val>
            <c:numRef>
              <c:f>Part3!$C$20:$C$25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Part4!$B$10:$B$14</c:f>
              <c:strCache/>
            </c:strRef>
          </c:cat>
          <c:val>
            <c:numRef>
              <c:f>Part4!$E$10:$E$14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200634"/>
        <c:axId val="22152523"/>
      </c:barChart>
      <c:catAx>
        <c:axId val="47200634"/>
        <c:scaling>
          <c:orientation val="minMax"/>
        </c:scaling>
        <c:axPos val="b"/>
        <c:delete val="1"/>
        <c:majorTickMark val="out"/>
        <c:minorTickMark val="none"/>
        <c:tickLblPos val="nextTo"/>
        <c:crossAx val="22152523"/>
        <c:crosses val="autoZero"/>
        <c:auto val="1"/>
        <c:lblOffset val="100"/>
        <c:noMultiLvlLbl val="0"/>
      </c:catAx>
      <c:valAx>
        <c:axId val="2215252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0063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206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Part4!$B$18:$B$22</c:f>
              <c:strCache/>
            </c:strRef>
          </c:cat>
          <c:val>
            <c:numRef>
              <c:f>Part4!$E$18:$E$22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154980"/>
        <c:axId val="49523909"/>
      </c:barChart>
      <c:catAx>
        <c:axId val="65154980"/>
        <c:scaling>
          <c:orientation val="minMax"/>
        </c:scaling>
        <c:axPos val="b"/>
        <c:delete val="1"/>
        <c:majorTickMark val="out"/>
        <c:minorTickMark val="none"/>
        <c:tickLblPos val="nextTo"/>
        <c:crossAx val="49523909"/>
        <c:crosses val="autoZero"/>
        <c:auto val="1"/>
        <c:lblOffset val="100"/>
        <c:noMultiLvlLbl val="0"/>
      </c:catAx>
      <c:valAx>
        <c:axId val="49523909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4980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45"/>
          <c:w val="0.911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Part4!$B$26:$B$30</c:f>
              <c:strCache/>
            </c:strRef>
          </c:cat>
          <c:val>
            <c:numRef>
              <c:f>Part4!$E$26:$E$30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061998"/>
        <c:axId val="52013663"/>
      </c:barChart>
      <c:catAx>
        <c:axId val="43061998"/>
        <c:scaling>
          <c:orientation val="minMax"/>
        </c:scaling>
        <c:axPos val="b"/>
        <c:delete val="1"/>
        <c:majorTickMark val="out"/>
        <c:minorTickMark val="none"/>
        <c:tickLblPos val="nextTo"/>
        <c:crossAx val="52013663"/>
        <c:crosses val="autoZero"/>
        <c:auto val="1"/>
        <c:lblOffset val="100"/>
        <c:noMultiLvlLbl val="0"/>
      </c:catAx>
      <c:valAx>
        <c:axId val="5201366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61998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Part4!$B$34:$B$38</c:f>
              <c:strCache/>
            </c:strRef>
          </c:cat>
          <c:val>
            <c:numRef>
              <c:f>Part4!$E$34:$E$38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469784"/>
        <c:axId val="52357145"/>
      </c:barChart>
      <c:catAx>
        <c:axId val="65469784"/>
        <c:scaling>
          <c:orientation val="minMax"/>
        </c:scaling>
        <c:axPos val="b"/>
        <c:delete val="1"/>
        <c:majorTickMark val="out"/>
        <c:minorTickMark val="none"/>
        <c:tickLblPos val="nextTo"/>
        <c:crossAx val="52357145"/>
        <c:crosses val="autoZero"/>
        <c:auto val="1"/>
        <c:lblOffset val="100"/>
        <c:noMultiLvlLbl val="0"/>
      </c:catAx>
      <c:valAx>
        <c:axId val="5235714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9784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Race/Ethnic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35"/>
          <c:w val="0.7595"/>
          <c:h val="0.91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'gradresp-charts'!$A$23</c:f>
              <c:strCache>
                <c:ptCount val="1"/>
                <c:pt idx="0">
                  <c:v>White,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'gradresp-charts'!$B$23:$H$23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'gradresp-charts'!$A$24</c:f>
              <c:strCache>
                <c:ptCount val="1"/>
                <c:pt idx="0">
                  <c:v>Black, Non-Hispanic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'gradresp-charts'!$B$24:$H$24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'gradresp-charts'!$A$25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'gradresp-charts'!$B$25:$H$25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8702750"/>
        <c:axId val="56998159"/>
      </c:bar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98159"/>
        <c:crosses val="autoZero"/>
        <c:auto val="0"/>
        <c:lblOffset val="100"/>
        <c:noMultiLvlLbl val="0"/>
      </c:catAx>
      <c:valAx>
        <c:axId val="569981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702750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45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Part4!$B$42:$B$46</c:f>
              <c:strCache/>
            </c:strRef>
          </c:cat>
          <c:val>
            <c:numRef>
              <c:f>Part4!$E$42:$E$46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452258"/>
        <c:axId val="13070323"/>
      </c:barChart>
      <c:catAx>
        <c:axId val="1452258"/>
        <c:scaling>
          <c:orientation val="minMax"/>
        </c:scaling>
        <c:axPos val="b"/>
        <c:delete val="1"/>
        <c:majorTickMark val="out"/>
        <c:minorTickMark val="none"/>
        <c:tickLblPos val="nextTo"/>
        <c:crossAx val="13070323"/>
        <c:crosses val="autoZero"/>
        <c:auto val="1"/>
        <c:lblOffset val="100"/>
        <c:noMultiLvlLbl val="0"/>
      </c:catAx>
      <c:valAx>
        <c:axId val="1307032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22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Part4!$B$53:$B$57</c:f>
              <c:strCache/>
            </c:strRef>
          </c:cat>
          <c:val>
            <c:numRef>
              <c:f>Part4!$E$53:$E$57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524044"/>
        <c:axId val="52063213"/>
      </c:barChart>
      <c:catAx>
        <c:axId val="50524044"/>
        <c:scaling>
          <c:orientation val="minMax"/>
        </c:scaling>
        <c:axPos val="b"/>
        <c:delete val="1"/>
        <c:majorTickMark val="out"/>
        <c:minorTickMark val="none"/>
        <c:tickLblPos val="nextTo"/>
        <c:crossAx val="52063213"/>
        <c:crosses val="autoZero"/>
        <c:auto val="1"/>
        <c:lblOffset val="100"/>
        <c:noMultiLvlLbl val="0"/>
      </c:catAx>
      <c:valAx>
        <c:axId val="52063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240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Part4!$B$61:$B$65</c:f>
              <c:strCache/>
            </c:strRef>
          </c:cat>
          <c:val>
            <c:numRef>
              <c:f>Part4!$E$61:$E$65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915734"/>
        <c:axId val="56370695"/>
      </c:barChart>
      <c:catAx>
        <c:axId val="65915734"/>
        <c:scaling>
          <c:orientation val="minMax"/>
        </c:scaling>
        <c:axPos val="b"/>
        <c:delete val="1"/>
        <c:majorTickMark val="out"/>
        <c:minorTickMark val="none"/>
        <c:tickLblPos val="nextTo"/>
        <c:crossAx val="56370695"/>
        <c:crosses val="autoZero"/>
        <c:auto val="1"/>
        <c:lblOffset val="100"/>
        <c:noMultiLvlLbl val="0"/>
      </c:catAx>
      <c:valAx>
        <c:axId val="56370695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157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Part4!$B$69:$B$73</c:f>
              <c:strCache/>
            </c:strRef>
          </c:cat>
          <c:val>
            <c:numRef>
              <c:f>Part4!$E$69:$E$73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574208"/>
        <c:axId val="2623553"/>
      </c:barChart>
      <c:catAx>
        <c:axId val="37574208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553"/>
        <c:crosses val="autoZero"/>
        <c:auto val="1"/>
        <c:lblOffset val="100"/>
        <c:noMultiLvlLbl val="0"/>
      </c:catAx>
      <c:valAx>
        <c:axId val="2623553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37574208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42"/>
          <c:w val="0.71925"/>
          <c:h val="0.38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Part5!$B$11:$B$14</c:f>
              <c:strCache/>
            </c:strRef>
          </c:cat>
          <c:val>
            <c:numRef>
              <c:f>Part5!$C$11:$C$14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6725"/>
          <c:w val="0.69575"/>
          <c:h val="0.4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Part5!$B$18:$B$21</c:f>
              <c:strCache/>
            </c:strRef>
          </c:cat>
          <c:val>
            <c:numRef>
              <c:f>Part5!$C$18:$C$21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85"/>
          <c:y val="0.28875"/>
          <c:w val="0.517"/>
          <c:h val="0.47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Part5!$B$25:$B$28</c:f>
              <c:strCache/>
            </c:strRef>
          </c:cat>
          <c:val>
            <c:numRef>
              <c:f>Part5!$C$25:$C$28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2425"/>
          <c:w val="0.7725"/>
          <c:h val="0.3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Part5!$B$37:$B$39</c:f>
              <c:strCache/>
            </c:strRef>
          </c:cat>
          <c:val>
            <c:numRef>
              <c:f>Part5!$C$37:$C$39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4875"/>
          <c:w val="0.72675"/>
          <c:h val="0.41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/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Part5!$B$31:$B$34</c:f>
              <c:strCache/>
            </c:strRef>
          </c:cat>
          <c:val>
            <c:numRef>
              <c:f>Part5!$C$31:$C$34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"/>
          <c:w val="0.958"/>
          <c:h val="0.79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Part6!$N$14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Part6!$O$14:$Z$14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Part6!$N$15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Part6!$O$15:$Z$15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Part6!$N$16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Part6!$O$16:$Z$16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Part6!$N$17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Part6!$O$17:$Z$17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Part6!$N$18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Part6!$O$13:$Z$13</c:f>
              <c:strCache/>
            </c:strRef>
          </c:cat>
          <c:val>
            <c:numRef>
              <c:f>Part6!$O$18:$Z$18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50"/>
        <c:axId val="23611978"/>
        <c:axId val="11181211"/>
      </c:barChart>
      <c:catAx>
        <c:axId val="236119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11181211"/>
        <c:crosses val="autoZero"/>
        <c:auto val="1"/>
        <c:lblOffset val="100"/>
        <c:noMultiLvlLbl val="0"/>
      </c:catAx>
      <c:valAx>
        <c:axId val="11181211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3611978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86"/>
          <c:w val="0.6305"/>
          <c:h val="0.0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Matriculation Status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8775"/>
          <c:w val="0.759"/>
          <c:h val="0.91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'gradresp-charts'!$A$34</c:f>
              <c:strCache>
                <c:ptCount val="1"/>
                <c:pt idx="0">
                  <c:v>New Freshman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'gradresp-charts'!$B$34:$H$34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'gradresp-charts'!$A$35</c:f>
              <c:strCache>
                <c:ptCount val="1"/>
                <c:pt idx="0">
                  <c:v>Transfer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'gradresp-charts'!$B$35:$H$35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'gradresp-charts'!$A$36</c:f>
              <c:strCache>
                <c:ptCount val="1"/>
                <c:pt idx="0">
                  <c:v>Non-Degree Student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'gradresp-charts'!$B$36:$H$36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3221384"/>
        <c:axId val="53448137"/>
      </c:bar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48137"/>
        <c:crosses val="autoZero"/>
        <c:auto val="0"/>
        <c:lblOffset val="100"/>
        <c:noMultiLvlLbl val="0"/>
      </c:catAx>
      <c:valAx>
        <c:axId val="534481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22138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5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1"/>
          <c:w val="0.96375"/>
          <c:h val="0.83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Part6!$O$22:$Z$22</c:f>
              <c:numCache>
                <c:ptCount val="12"/>
                <c:pt idx="0">
                  <c:v>0.9592592592592591</c:v>
                </c:pt>
                <c:pt idx="1">
                  <c:v>0.8296296296296296</c:v>
                </c:pt>
                <c:pt idx="2">
                  <c:v>0.9148148148148147</c:v>
                </c:pt>
                <c:pt idx="3">
                  <c:v>0.7370370370370369</c:v>
                </c:pt>
                <c:pt idx="4">
                  <c:v>0.8333333333333333</c:v>
                </c:pt>
                <c:pt idx="5">
                  <c:v>0.9185185185185185</c:v>
                </c:pt>
                <c:pt idx="6">
                  <c:v>0.9333333333333333</c:v>
                </c:pt>
                <c:pt idx="7">
                  <c:v>0.9481481481481481</c:v>
                </c:pt>
                <c:pt idx="8">
                  <c:v>0.8629629629629629</c:v>
                </c:pt>
                <c:pt idx="9">
                  <c:v>0.8736059479553904</c:v>
                </c:pt>
                <c:pt idx="10">
                  <c:v>0.9148148148148147</c:v>
                </c:pt>
                <c:pt idx="11">
                  <c:v>0.8666666666666667</c:v>
                </c:pt>
              </c:numCache>
            </c:numRef>
          </c:val>
        </c:ser>
        <c:axId val="33522036"/>
        <c:axId val="33262869"/>
      </c:barChart>
      <c:catAx>
        <c:axId val="335220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3262869"/>
        <c:crosses val="autoZero"/>
        <c:auto val="1"/>
        <c:lblOffset val="100"/>
        <c:noMultiLvlLbl val="0"/>
      </c:catAx>
      <c:valAx>
        <c:axId val="332628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52203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Part6!$O$120:$Q$120</c:f>
              <c:strCache/>
            </c:strRef>
          </c:cat>
          <c:val>
            <c:numRef>
              <c:f>Part6!$O$127:$Q$127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930366"/>
        <c:axId val="9937839"/>
      </c:barChart>
      <c:catAx>
        <c:axId val="309303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37839"/>
        <c:crosses val="autoZero"/>
        <c:auto val="1"/>
        <c:lblOffset val="100"/>
        <c:noMultiLvlLbl val="0"/>
      </c:catAx>
      <c:valAx>
        <c:axId val="993783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30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525"/>
          <c:w val="1"/>
          <c:h val="0.74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Part6!$O$151:$V$151</c:f>
              <c:strCache/>
            </c:strRef>
          </c:cat>
          <c:val>
            <c:numRef>
              <c:f>Part6!$O$160:$V$160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331688"/>
        <c:axId val="66767465"/>
      </c:barChart>
      <c:catAx>
        <c:axId val="2233168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767465"/>
        <c:crosses val="autoZero"/>
        <c:auto val="1"/>
        <c:lblOffset val="100"/>
        <c:noMultiLvlLbl val="0"/>
      </c:catAx>
      <c:valAx>
        <c:axId val="667674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331688"/>
        <c:crossesAt val="1"/>
        <c:crossBetween val="between"/>
        <c:dispUnits/>
        <c:majorUnit val="0.2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Part6!$B$139:$B$143</c:f>
              <c:strCache/>
            </c:strRef>
          </c:cat>
          <c:val>
            <c:numRef>
              <c:f>Part6!$E$139:$E$143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036274"/>
        <c:axId val="39455555"/>
      </c:bar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9455555"/>
        <c:crosses val="autoZero"/>
        <c:auto val="1"/>
        <c:lblOffset val="100"/>
        <c:noMultiLvlLbl val="0"/>
      </c:catAx>
      <c:valAx>
        <c:axId val="39455555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0362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Freshmen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275"/>
          <c:w val="0.75825"/>
          <c:h val="0.90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'gradresp-charts'!$A$50</c:f>
              <c:strCache>
                <c:ptCount val="1"/>
                <c:pt idx="0">
                  <c:v>5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'gradresp-charts'!$B$50:$H$50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'gradresp-charts'!$A$51</c:f>
              <c:strCache>
                <c:ptCount val="1"/>
                <c:pt idx="0">
                  <c:v>6 to 9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'gradresp-charts'!$B$51:$H$51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'gradresp-charts'!$A$52</c:f>
              <c:strCache>
                <c:ptCount val="1"/>
                <c:pt idx="0">
                  <c:v>10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'gradresp-charts'!$B$52:$H$52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11271186"/>
        <c:axId val="34331811"/>
      </c:bar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331811"/>
        <c:crosses val="autoZero"/>
        <c:auto val="0"/>
        <c:lblOffset val="100"/>
        <c:noMultiLvlLbl val="0"/>
      </c:catAx>
      <c:valAx>
        <c:axId val="343318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271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4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Age at Graduation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8975"/>
          <c:w val="0.76775"/>
          <c:h val="0.9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'gradresp-charts'!$A$28</c:f>
              <c:strCache>
                <c:ptCount val="1"/>
                <c:pt idx="0">
                  <c:v>Less than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'gradresp-charts'!$B$28:$H$28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'gradresp-charts'!$A$29</c:f>
              <c:strCache>
                <c:ptCount val="1"/>
                <c:pt idx="0">
                  <c:v>25 thru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'gradresp-charts'!$B$29:$H$29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'gradresp-charts'!$A$30</c:f>
              <c:strCache>
                <c:ptCount val="1"/>
                <c:pt idx="0">
                  <c:v>30 thru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'gradresp-charts'!$B$30:$H$30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'gradresp-charts'!$A$31</c:f>
              <c:strCache>
                <c:ptCount val="1"/>
                <c:pt idx="0">
                  <c:v>35 or Older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'gradresp-charts'!$B$31:$H$31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0550844"/>
        <c:axId val="29413277"/>
      </c:bar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413277"/>
        <c:crosses val="autoZero"/>
        <c:auto val="0"/>
        <c:lblOffset val="100"/>
        <c:noMultiLvlLbl val="0"/>
      </c:catAx>
      <c:valAx>
        <c:axId val="294132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55084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422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Time to Degree for New Transfers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0925"/>
          <c:w val="0.763"/>
          <c:h val="0.85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'gradresp-charts'!$A$67</c:f>
              <c:strCache>
                <c:ptCount val="1"/>
                <c:pt idx="0">
                  <c:v>4 Years or Fewer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'gradresp-charts'!$B$67:$H$67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'gradresp-charts'!$A$68</c:f>
              <c:strCache>
                <c:ptCount val="1"/>
                <c:pt idx="0">
                  <c:v>5 to 8 Years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'gradresp-charts'!$B$68:$H$68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'gradresp-charts'!$A$69</c:f>
              <c:strCache>
                <c:ptCount val="1"/>
                <c:pt idx="0">
                  <c:v>9 Years or More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'gradresp-charts'!$B$7:$H$7</c:f>
              <c:strCache/>
            </c:strRef>
          </c:cat>
          <c:val>
            <c:numRef>
              <c:f>'gradresp-charts'!$B$69:$H$69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63392902"/>
        <c:axId val="33665207"/>
      </c:bar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392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45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1"/>
            <c:invertIfNegative val="0"/>
          </c:dPt>
          <c:dPt>
            <c:idx val="2"/>
            <c:invertIfNegative val="0"/>
          </c:dPt>
          <c:dPt>
            <c:idx val="3"/>
            <c:invertIfNegative val="0"/>
          </c:dPt>
          <c:dPt>
            <c:idx val="4"/>
            <c:invertIfNegative val="0"/>
          </c:dPt>
          <c:dPt>
            <c:idx val="5"/>
            <c:invertIfNegative val="0"/>
          </c:dPt>
          <c:dPt>
            <c:idx val="6"/>
            <c:invertIfNegative val="0"/>
          </c:dPt>
          <c:cat>
            <c:strRef>
              <c:f>Part1!$B$72:$B$78</c:f>
              <c:strCache/>
            </c:strRef>
          </c:cat>
          <c:val>
            <c:numRef>
              <c:f>Part1!$E$72:$E$78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34551408"/>
        <c:axId val="42527217"/>
      </c:barChart>
      <c:catAx>
        <c:axId val="345514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527217"/>
        <c:crosses val="autoZero"/>
        <c:auto val="0"/>
        <c:lblOffset val="100"/>
        <c:noMultiLvlLbl val="0"/>
      </c:catAx>
      <c:valAx>
        <c:axId val="42527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551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75"/>
          <c:y val="0.2895"/>
          <c:w val="0.492"/>
          <c:h val="0.70325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Part1!$B$10:$B$13</c:f>
              <c:strCache/>
            </c:strRef>
          </c:cat>
          <c:val>
            <c:numRef>
              <c:f>Part1!$C$10:$C$13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"/>
          <c:y val="0.34975"/>
          <c:w val="0.412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Part1!$B$39:$B$44</c:f>
              <c:strCache/>
            </c:strRef>
          </c:cat>
          <c:val>
            <c:numRef>
              <c:f>Part1!$C$39:$C$44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100</xdr:row>
      <xdr:rowOff>0</xdr:rowOff>
    </xdr:from>
    <xdr:to>
      <xdr:col>1</xdr:col>
      <xdr:colOff>457200</xdr:colOff>
      <xdr:row>100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15078075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100</xdr:row>
      <xdr:rowOff>0</xdr:rowOff>
    </xdr:from>
    <xdr:to>
      <xdr:col>4</xdr:col>
      <xdr:colOff>828675</xdr:colOff>
      <xdr:row>100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15078075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100</xdr:row>
      <xdr:rowOff>0</xdr:rowOff>
    </xdr:from>
    <xdr:to>
      <xdr:col>8</xdr:col>
      <xdr:colOff>0</xdr:colOff>
      <xdr:row>100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15078075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Black, Non-Hispanic</a:t>
          </a:r>
        </a:p>
      </xdr:txBody>
    </xdr:sp>
    <xdr:clientData/>
  </xdr:twoCellAnchor>
  <xdr:twoCellAnchor>
    <xdr:from>
      <xdr:col>8</xdr:col>
      <xdr:colOff>133350</xdr:colOff>
      <xdr:row>100</xdr:row>
      <xdr:rowOff>0</xdr:rowOff>
    </xdr:from>
    <xdr:to>
      <xdr:col>10</xdr:col>
      <xdr:colOff>723900</xdr:colOff>
      <xdr:row>100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15078075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0.7725</cdr:x>
      <cdr:y>0.14075</cdr:y>
    </cdr:from>
    <cdr:to>
      <cdr:x>0.7725</cdr:x>
      <cdr:y>0.2095</cdr:y>
    </cdr:to>
    <cdr:sp>
      <cdr:nvSpPr>
        <cdr:cNvPr id="1" name="Line 1"/>
        <cdr:cNvSpPr>
          <a:spLocks/>
        </cdr:cNvSpPr>
      </cdr:nvSpPr>
      <cdr:spPr>
        <a:xfrm flipV="1">
          <a:off x="3524250" y="790575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320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616</xdr:row>
      <xdr:rowOff>0</xdr:rowOff>
    </xdr:from>
    <xdr:to>
      <xdr:col>7</xdr:col>
      <xdr:colOff>800100</xdr:colOff>
      <xdr:row>616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88458675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926425" y="628650"/>
        <a:ext cx="4572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895350</xdr:colOff>
      <xdr:row>4</xdr:row>
      <xdr:rowOff>76200</xdr:rowOff>
    </xdr:from>
    <xdr:to>
      <xdr:col>15</xdr:col>
      <xdr:colOff>180975</xdr:colOff>
      <xdr:row>4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12220575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104775</xdr:colOff>
      <xdr:row>4</xdr:row>
      <xdr:rowOff>47625</xdr:rowOff>
    </xdr:from>
    <xdr:to>
      <xdr:col>14</xdr:col>
      <xdr:colOff>828675</xdr:colOff>
      <xdr:row>5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0553700" y="695325"/>
          <a:ext cx="1600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/>
            <a:t>Moderately to Extremely Helpful</a:t>
          </a:r>
        </a:p>
      </xdr:txBody>
    </xdr:sp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6" name="Chart 6"/>
        <xdr:cNvGraphicFramePr/>
      </xdr:nvGraphicFramePr>
      <xdr:xfrm>
        <a:off x="5162550" y="771525"/>
        <a:ext cx="445770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7" name="Chart 7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8" name="Chart 8"/>
        <xdr:cNvGraphicFramePr/>
      </xdr:nvGraphicFramePr>
      <xdr:xfrm>
        <a:off x="5181600" y="14516100"/>
        <a:ext cx="437197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9" name="Chart 9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</xdr:row>
      <xdr:rowOff>0</xdr:rowOff>
    </xdr:from>
    <xdr:to>
      <xdr:col>18</xdr:col>
      <xdr:colOff>361950</xdr:colOff>
      <xdr:row>18</xdr:row>
      <xdr:rowOff>133350</xdr:rowOff>
    </xdr:to>
    <xdr:graphicFrame>
      <xdr:nvGraphicFramePr>
        <xdr:cNvPr id="1" name="Chart 8"/>
        <xdr:cNvGraphicFramePr/>
      </xdr:nvGraphicFramePr>
      <xdr:xfrm>
        <a:off x="666750" y="790575"/>
        <a:ext cx="5610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19</xdr:row>
      <xdr:rowOff>152400</xdr:rowOff>
    </xdr:from>
    <xdr:to>
      <xdr:col>18</xdr:col>
      <xdr:colOff>371475</xdr:colOff>
      <xdr:row>35</xdr:row>
      <xdr:rowOff>152400</xdr:rowOff>
    </xdr:to>
    <xdr:graphicFrame>
      <xdr:nvGraphicFramePr>
        <xdr:cNvPr id="2" name="Chart 10"/>
        <xdr:cNvGraphicFramePr/>
      </xdr:nvGraphicFramePr>
      <xdr:xfrm>
        <a:off x="657225" y="3533775"/>
        <a:ext cx="56292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104775</xdr:colOff>
      <xdr:row>3</xdr:row>
      <xdr:rowOff>9525</xdr:rowOff>
    </xdr:from>
    <xdr:to>
      <xdr:col>28</xdr:col>
      <xdr:colOff>276225</xdr:colOff>
      <xdr:row>19</xdr:row>
      <xdr:rowOff>9525</xdr:rowOff>
    </xdr:to>
    <xdr:graphicFrame>
      <xdr:nvGraphicFramePr>
        <xdr:cNvPr id="3" name="Chart 11"/>
        <xdr:cNvGraphicFramePr/>
      </xdr:nvGraphicFramePr>
      <xdr:xfrm>
        <a:off x="6629400" y="800100"/>
        <a:ext cx="565785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114300</xdr:colOff>
      <xdr:row>20</xdr:row>
      <xdr:rowOff>9525</xdr:rowOff>
    </xdr:from>
    <xdr:to>
      <xdr:col>28</xdr:col>
      <xdr:colOff>304800</xdr:colOff>
      <xdr:row>35</xdr:row>
      <xdr:rowOff>19050</xdr:rowOff>
    </xdr:to>
    <xdr:graphicFrame>
      <xdr:nvGraphicFramePr>
        <xdr:cNvPr id="4" name="Chart 12"/>
        <xdr:cNvGraphicFramePr/>
      </xdr:nvGraphicFramePr>
      <xdr:xfrm>
        <a:off x="6638925" y="3552825"/>
        <a:ext cx="5676900" cy="243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247650</xdr:colOff>
      <xdr:row>37</xdr:row>
      <xdr:rowOff>0</xdr:rowOff>
    </xdr:from>
    <xdr:to>
      <xdr:col>18</xdr:col>
      <xdr:colOff>381000</xdr:colOff>
      <xdr:row>52</xdr:row>
      <xdr:rowOff>152400</xdr:rowOff>
    </xdr:to>
    <xdr:graphicFrame>
      <xdr:nvGraphicFramePr>
        <xdr:cNvPr id="5" name="Chart 13"/>
        <xdr:cNvGraphicFramePr/>
      </xdr:nvGraphicFramePr>
      <xdr:xfrm>
        <a:off x="676275" y="6296025"/>
        <a:ext cx="56197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114300</xdr:colOff>
      <xdr:row>37</xdr:row>
      <xdr:rowOff>0</xdr:rowOff>
    </xdr:from>
    <xdr:to>
      <xdr:col>28</xdr:col>
      <xdr:colOff>304800</xdr:colOff>
      <xdr:row>52</xdr:row>
      <xdr:rowOff>152400</xdr:rowOff>
    </xdr:to>
    <xdr:graphicFrame>
      <xdr:nvGraphicFramePr>
        <xdr:cNvPr id="6" name="Chart 46"/>
        <xdr:cNvGraphicFramePr/>
      </xdr:nvGraphicFramePr>
      <xdr:xfrm>
        <a:off x="6638925" y="6296025"/>
        <a:ext cx="56769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0.41125</cdr:y>
    </cdr:from>
    <cdr:to>
      <cdr:x>0.38175</cdr:x>
      <cdr:y>0.41125</cdr:y>
    </cdr:to>
    <cdr:sp>
      <cdr:nvSpPr>
        <cdr:cNvPr id="1" name="Line 1"/>
        <cdr:cNvSpPr>
          <a:spLocks/>
        </cdr:cNvSpPr>
      </cdr:nvSpPr>
      <cdr:spPr>
        <a:xfrm flipV="1">
          <a:off x="1219200" y="1104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0.36175</cdr:x>
      <cdr:y>0.32025</cdr:y>
    </cdr:from>
    <cdr:to>
      <cdr:x>0.4445</cdr:x>
      <cdr:y>0.3925</cdr:y>
    </cdr:to>
    <cdr:sp>
      <cdr:nvSpPr>
        <cdr:cNvPr id="2" name="Line 2"/>
        <cdr:cNvSpPr>
          <a:spLocks/>
        </cdr:cNvSpPr>
      </cdr:nvSpPr>
      <cdr:spPr>
        <a:xfrm>
          <a:off x="1362075" y="857250"/>
          <a:ext cx="3143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376</xdr:row>
      <xdr:rowOff>9525</xdr:rowOff>
    </xdr:from>
    <xdr:to>
      <xdr:col>1</xdr:col>
      <xdr:colOff>2019300</xdr:colOff>
      <xdr:row>377</xdr:row>
      <xdr:rowOff>104775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55330725"/>
          <a:ext cx="2105025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201</xdr:row>
      <xdr:rowOff>0</xdr:rowOff>
    </xdr:from>
    <xdr:to>
      <xdr:col>1</xdr:col>
      <xdr:colOff>2047875</xdr:colOff>
      <xdr:row>202</xdr:row>
      <xdr:rowOff>419100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9365575"/>
          <a:ext cx="21621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7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8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9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10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8" name="Chart 11"/>
        <xdr:cNvGraphicFramePr/>
      </xdr:nvGraphicFramePr>
      <xdr:xfrm>
        <a:off x="4705350" y="14487525"/>
        <a:ext cx="370522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0.40475</cdr:x>
      <cdr:y>0.361</cdr:y>
    </cdr:from>
    <cdr:to>
      <cdr:x>0.449</cdr:x>
      <cdr:y>0.46975</cdr:y>
    </cdr:to>
    <cdr:sp>
      <cdr:nvSpPr>
        <cdr:cNvPr id="1" name="Line 1"/>
        <cdr:cNvSpPr>
          <a:spLocks/>
        </cdr:cNvSpPr>
      </cdr:nvSpPr>
      <cdr:spPr>
        <a:xfrm>
          <a:off x="1238250" y="942975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0.6845</cdr:x>
      <cdr:y>0.48875</cdr:y>
    </cdr:from>
    <cdr:to>
      <cdr:x>0.77075</cdr:x>
      <cdr:y>0.57</cdr:y>
    </cdr:to>
    <cdr:sp>
      <cdr:nvSpPr>
        <cdr:cNvPr id="2" name="Line 2"/>
        <cdr:cNvSpPr>
          <a:spLocks/>
        </cdr:cNvSpPr>
      </cdr:nvSpPr>
      <cdr:spPr>
        <a:xfrm flipH="1">
          <a:off x="2105025" y="1276350"/>
          <a:ext cx="266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128</xdr:row>
      <xdr:rowOff>28575</xdr:rowOff>
    </xdr:from>
    <xdr:to>
      <xdr:col>10</xdr:col>
      <xdr:colOff>723900</xdr:colOff>
      <xdr:row>130</xdr:row>
      <xdr:rowOff>76200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19545300"/>
          <a:ext cx="8867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"Other" includes American Indian/Alaskan Native, Asian/Pacific Islander, Hispanic, and Non-Resident Alien.
7/18/2006
</a:t>
          </a:r>
        </a:p>
      </xdr:txBody>
    </xdr:sp>
    <xdr:clientData/>
  </xdr:twoCellAnchor>
  <xdr:twoCellAnchor>
    <xdr:from>
      <xdr:col>0</xdr:col>
      <xdr:colOff>0</xdr:colOff>
      <xdr:row>137</xdr:row>
      <xdr:rowOff>0</xdr:rowOff>
    </xdr:from>
    <xdr:to>
      <xdr:col>10</xdr:col>
      <xdr:colOff>685800</xdr:colOff>
      <xdr:row>137</xdr:row>
      <xdr:rowOff>142875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20850225"/>
          <a:ext cx="8867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0.354</cdr:y>
    </cdr:from>
    <cdr:to>
      <cdr:x>0.4685</cdr:x>
      <cdr:y>0.40525</cdr:y>
    </cdr:to>
    <cdr:sp>
      <cdr:nvSpPr>
        <cdr:cNvPr id="1" name="Line 1"/>
        <cdr:cNvSpPr>
          <a:spLocks/>
        </cdr:cNvSpPr>
      </cdr:nvSpPr>
      <cdr:spPr>
        <a:xfrm>
          <a:off x="1390650" y="1000125"/>
          <a:ext cx="171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0.3875</cdr:y>
    </cdr:from>
    <cdr:to>
      <cdr:x>0.418</cdr:x>
      <cdr:y>0.4305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2190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0.337</cdr:y>
    </cdr:from>
    <cdr:to>
      <cdr:x>0.5175</cdr:x>
      <cdr:y>0.389</cdr:y>
    </cdr:to>
    <cdr:sp>
      <cdr:nvSpPr>
        <cdr:cNvPr id="3" name="Line 3"/>
        <cdr:cNvSpPr>
          <a:spLocks/>
        </cdr:cNvSpPr>
      </cdr:nvSpPr>
      <cdr:spPr>
        <a:xfrm flipH="1">
          <a:off x="1628775" y="952500"/>
          <a:ext cx="95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57</xdr:row>
      <xdr:rowOff>0</xdr:rowOff>
    </xdr:from>
    <xdr:to>
      <xdr:col>1</xdr:col>
      <xdr:colOff>1619250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8696325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28575</xdr:rowOff>
    </xdr:from>
    <xdr:to>
      <xdr:col>10</xdr:col>
      <xdr:colOff>742950</xdr:colOff>
      <xdr:row>39</xdr:row>
      <xdr:rowOff>66675</xdr:rowOff>
    </xdr:to>
    <xdr:graphicFrame>
      <xdr:nvGraphicFramePr>
        <xdr:cNvPr id="4" name="Chart 4"/>
        <xdr:cNvGraphicFramePr/>
      </xdr:nvGraphicFramePr>
      <xdr:xfrm>
        <a:off x="7372350" y="3676650"/>
        <a:ext cx="20002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495300</xdr:colOff>
      <xdr:row>29</xdr:row>
      <xdr:rowOff>114300</xdr:rowOff>
    </xdr:from>
    <xdr:to>
      <xdr:col>9</xdr:col>
      <xdr:colOff>571500</xdr:colOff>
      <xdr:row>30</xdr:row>
      <xdr:rowOff>190500</xdr:rowOff>
    </xdr:to>
    <xdr:sp>
      <xdr:nvSpPr>
        <xdr:cNvPr id="5" name="Line 5"/>
        <xdr:cNvSpPr>
          <a:spLocks/>
        </xdr:cNvSpPr>
      </xdr:nvSpPr>
      <xdr:spPr>
        <a:xfrm flipH="1">
          <a:off x="8334375" y="4505325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361950</xdr:colOff>
      <xdr:row>29</xdr:row>
      <xdr:rowOff>95250</xdr:rowOff>
    </xdr:from>
    <xdr:to>
      <xdr:col>9</xdr:col>
      <xdr:colOff>428625</xdr:colOff>
      <xdr:row>30</xdr:row>
      <xdr:rowOff>171450</xdr:rowOff>
    </xdr:to>
    <xdr:sp>
      <xdr:nvSpPr>
        <xdr:cNvPr id="6" name="Line 6"/>
        <xdr:cNvSpPr>
          <a:spLocks/>
        </xdr:cNvSpPr>
      </xdr:nvSpPr>
      <xdr:spPr>
        <a:xfrm>
          <a:off x="8201025" y="4486275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57150</xdr:colOff>
      <xdr:row>30</xdr:row>
      <xdr:rowOff>171450</xdr:rowOff>
    </xdr:from>
    <xdr:to>
      <xdr:col>9</xdr:col>
      <xdr:colOff>352425</xdr:colOff>
      <xdr:row>31</xdr:row>
      <xdr:rowOff>28575</xdr:rowOff>
    </xdr:to>
    <xdr:sp>
      <xdr:nvSpPr>
        <xdr:cNvPr id="7" name="Line 7"/>
        <xdr:cNvSpPr>
          <a:spLocks/>
        </xdr:cNvSpPr>
      </xdr:nvSpPr>
      <xdr:spPr>
        <a:xfrm>
          <a:off x="7896225" y="4705350"/>
          <a:ext cx="2952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161</xdr:row>
      <xdr:rowOff>0</xdr:rowOff>
    </xdr:from>
    <xdr:to>
      <xdr:col>1</xdr:col>
      <xdr:colOff>990600</xdr:colOff>
      <xdr:row>161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23326725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5" sqref="A5"/>
    </sheetView>
  </sheetViews>
  <sheetFormatPr defaultColWidth="9.140625" defaultRowHeight="12.75"/>
  <cols>
    <col min="1" max="1" width="12.57421875" style="0" customWidth="1"/>
  </cols>
  <sheetData>
    <row r="1" spans="1:5" ht="15.75">
      <c r="A1" s="48" t="s">
        <v>79</v>
      </c>
      <c r="B1" s="110"/>
      <c r="C1" s="111"/>
      <c r="D1" s="111"/>
      <c r="E1" s="111"/>
    </row>
    <row r="2" spans="1:5" ht="15.75">
      <c r="A2" s="112" t="s">
        <v>103</v>
      </c>
      <c r="B2" s="110"/>
      <c r="C2" s="111"/>
      <c r="D2" s="111"/>
      <c r="E2" s="111"/>
    </row>
    <row r="3" spans="1:5" ht="15">
      <c r="A3" s="111"/>
      <c r="B3" s="110"/>
      <c r="C3" s="111"/>
      <c r="D3" s="111"/>
      <c r="E3" s="111"/>
    </row>
    <row r="4" spans="1:5" ht="15">
      <c r="A4" s="111" t="s">
        <v>0</v>
      </c>
      <c r="B4" s="113" t="s">
        <v>2</v>
      </c>
      <c r="C4" s="111"/>
      <c r="D4" s="111"/>
      <c r="E4" s="111"/>
    </row>
    <row r="5" spans="1:5" ht="15">
      <c r="A5" s="111" t="s">
        <v>104</v>
      </c>
      <c r="B5" s="114" t="s">
        <v>1</v>
      </c>
      <c r="C5" s="111"/>
      <c r="D5" s="111"/>
      <c r="E5" s="111"/>
    </row>
    <row r="6" spans="1:5" ht="15">
      <c r="A6" s="111" t="s">
        <v>105</v>
      </c>
      <c r="B6" s="110" t="s">
        <v>106</v>
      </c>
      <c r="C6" s="111"/>
      <c r="D6" s="111"/>
      <c r="E6" s="111"/>
    </row>
    <row r="7" spans="1:7" ht="15">
      <c r="A7" s="111" t="s">
        <v>107</v>
      </c>
      <c r="B7" s="110" t="s">
        <v>108</v>
      </c>
      <c r="C7" s="111"/>
      <c r="D7" s="111"/>
      <c r="E7" s="111"/>
      <c r="F7" s="1"/>
      <c r="G7" s="1"/>
    </row>
    <row r="8" spans="1:7" ht="15">
      <c r="A8" s="111" t="s">
        <v>109</v>
      </c>
      <c r="B8" s="110" t="s">
        <v>110</v>
      </c>
      <c r="C8" s="111"/>
      <c r="D8" s="111"/>
      <c r="E8" s="111"/>
      <c r="F8" s="1"/>
      <c r="G8" s="1"/>
    </row>
    <row r="9" spans="1:5" ht="15">
      <c r="A9" s="111" t="s">
        <v>111</v>
      </c>
      <c r="B9" s="115" t="s">
        <v>112</v>
      </c>
      <c r="C9" s="111"/>
      <c r="D9" s="111"/>
      <c r="E9" s="111"/>
    </row>
    <row r="10" spans="1:5" ht="15">
      <c r="A10" s="111" t="s">
        <v>113</v>
      </c>
      <c r="B10" s="116" t="s">
        <v>114</v>
      </c>
      <c r="C10" s="111"/>
      <c r="D10" s="111"/>
      <c r="E10" s="111"/>
    </row>
    <row r="11" spans="1:8" ht="15">
      <c r="A11" s="111" t="s">
        <v>115</v>
      </c>
      <c r="B11" s="117" t="s">
        <v>116</v>
      </c>
      <c r="C11" s="111"/>
      <c r="D11" s="111"/>
      <c r="E11" s="111"/>
      <c r="F11" s="1"/>
      <c r="G11" s="1"/>
      <c r="H11" s="102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18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18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</sheetData>
  <printOptions horizontalCentered="1"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618"/>
  <sheetViews>
    <sheetView showGridLines="0" workbookViewId="0" topLeftCell="A4">
      <selection activeCell="B5" sqref="B5"/>
    </sheetView>
  </sheetViews>
  <sheetFormatPr defaultColWidth="9.140625" defaultRowHeight="12.75"/>
  <cols>
    <col min="1" max="1" width="3.421875" style="596" customWidth="1"/>
    <col min="2" max="2" width="37.28125" style="596" customWidth="1"/>
    <col min="3" max="3" width="7.7109375" style="596" customWidth="1"/>
    <col min="4" max="5" width="13.57421875" style="596" customWidth="1"/>
    <col min="6" max="6" width="7.7109375" style="596" customWidth="1"/>
    <col min="7" max="8" width="13.57421875" style="596" customWidth="1"/>
    <col min="9" max="9" width="7.7109375" style="596" customWidth="1"/>
    <col min="10" max="11" width="13.57421875" style="596" customWidth="1"/>
    <col min="12" max="12" width="7.8515625" style="596" customWidth="1"/>
    <col min="13" max="13" width="3.57421875" style="596" customWidth="1"/>
    <col min="14" max="14" width="13.140625" style="596" customWidth="1"/>
    <col min="15" max="18" width="15.140625" style="596" customWidth="1"/>
    <col min="19" max="20" width="11.28125" style="596" customWidth="1"/>
    <col min="21" max="21" width="12.140625" style="596" customWidth="1"/>
    <col min="22" max="22" width="11.140625" style="596" customWidth="1"/>
    <col min="23" max="24" width="7.8515625" style="596" customWidth="1"/>
    <col min="25" max="25" width="10.421875" style="596" customWidth="1"/>
    <col min="26" max="26" width="9.57421875" style="596" customWidth="1"/>
    <col min="27" max="27" width="28.421875" style="596" customWidth="1"/>
    <col min="28" max="28" width="7.8515625" style="596" customWidth="1"/>
    <col min="29" max="30" width="11.28125" style="596" customWidth="1"/>
    <col min="31" max="31" width="2.7109375" style="596" customWidth="1"/>
    <col min="32" max="32" width="7.8515625" style="596" customWidth="1"/>
    <col min="33" max="34" width="11.28125" style="596" customWidth="1"/>
    <col min="35" max="35" width="2.7109375" style="596" customWidth="1"/>
    <col min="36" max="36" width="7.8515625" style="596" customWidth="1"/>
    <col min="37" max="38" width="11.28125" style="596" customWidth="1"/>
    <col min="39" max="16384" width="7.8515625" style="596" customWidth="1"/>
  </cols>
  <sheetData>
    <row r="1" spans="1:11" ht="12.75">
      <c r="A1" s="591" t="s">
        <v>433</v>
      </c>
      <c r="B1" s="592"/>
      <c r="C1" s="593"/>
      <c r="D1" s="593"/>
      <c r="E1" s="593"/>
      <c r="F1" s="594"/>
      <c r="G1" s="594"/>
      <c r="H1" s="594"/>
      <c r="I1" s="594"/>
      <c r="J1" s="594"/>
      <c r="K1" s="595" t="s">
        <v>434</v>
      </c>
    </row>
    <row r="2" spans="1:11" ht="12.75">
      <c r="A2" s="597" t="s">
        <v>95</v>
      </c>
      <c r="B2" s="598"/>
      <c r="C2" s="599"/>
      <c r="D2" s="599"/>
      <c r="E2" s="599"/>
      <c r="F2" s="600"/>
      <c r="G2" s="600"/>
      <c r="H2" s="600"/>
      <c r="I2" s="600"/>
      <c r="J2" s="600"/>
      <c r="K2" s="601"/>
    </row>
    <row r="3" spans="1:11" ht="12.75">
      <c r="A3" s="149" t="s">
        <v>435</v>
      </c>
      <c r="B3" s="598"/>
      <c r="C3" s="599"/>
      <c r="D3" s="599"/>
      <c r="E3" s="599"/>
      <c r="F3" s="600"/>
      <c r="G3" s="600"/>
      <c r="H3" s="600"/>
      <c r="I3" s="600"/>
      <c r="J3" s="600"/>
      <c r="K3" s="601"/>
    </row>
    <row r="4" spans="1:15" ht="12.75">
      <c r="A4" s="602" t="s">
        <v>116</v>
      </c>
      <c r="B4" s="603"/>
      <c r="C4" s="603"/>
      <c r="D4" s="603"/>
      <c r="E4" s="603"/>
      <c r="F4" s="603"/>
      <c r="G4" s="603"/>
      <c r="H4" s="604"/>
      <c r="I4" s="604"/>
      <c r="J4" s="604"/>
      <c r="K4" s="605"/>
      <c r="L4" s="606"/>
      <c r="M4" s="607"/>
      <c r="N4" s="606"/>
      <c r="O4" s="606"/>
    </row>
    <row r="5" spans="1:18" ht="11.25">
      <c r="A5" s="608"/>
      <c r="B5" s="609"/>
      <c r="C5" s="608"/>
      <c r="D5" s="610" t="s">
        <v>16</v>
      </c>
      <c r="E5" s="610" t="s">
        <v>16</v>
      </c>
      <c r="F5" s="611"/>
      <c r="G5" s="592"/>
      <c r="H5" s="610"/>
      <c r="I5" s="610"/>
      <c r="J5" s="610"/>
      <c r="K5" s="612"/>
      <c r="L5" s="607"/>
      <c r="M5" s="607"/>
      <c r="N5" s="607"/>
      <c r="O5" s="607"/>
      <c r="P5" s="607"/>
      <c r="Q5" s="607"/>
      <c r="R5" s="607"/>
    </row>
    <row r="6" spans="1:19" ht="12.75">
      <c r="A6" s="613"/>
      <c r="B6" s="614" t="s">
        <v>119</v>
      </c>
      <c r="C6" s="615"/>
      <c r="D6" s="616" t="s">
        <v>120</v>
      </c>
      <c r="E6" s="616" t="s">
        <v>121</v>
      </c>
      <c r="F6" s="615"/>
      <c r="G6" s="598"/>
      <c r="H6" s="616"/>
      <c r="I6" s="616"/>
      <c r="J6" s="616"/>
      <c r="K6" s="617"/>
      <c r="L6" s="607"/>
      <c r="M6" s="607"/>
      <c r="N6" s="607"/>
      <c r="O6" s="607"/>
      <c r="P6" s="607"/>
      <c r="Q6" s="607"/>
      <c r="R6" s="607"/>
      <c r="S6" s="607"/>
    </row>
    <row r="7" spans="1:18" ht="11.25">
      <c r="A7" s="618"/>
      <c r="B7" s="619"/>
      <c r="C7" s="620" t="s">
        <v>15</v>
      </c>
      <c r="D7" s="621" t="s">
        <v>122</v>
      </c>
      <c r="E7" s="621" t="s">
        <v>122</v>
      </c>
      <c r="F7" s="615"/>
      <c r="G7" s="598"/>
      <c r="H7" s="616"/>
      <c r="I7" s="616"/>
      <c r="J7" s="616"/>
      <c r="K7" s="617"/>
      <c r="L7" s="607"/>
      <c r="M7" s="607"/>
      <c r="N7" s="607"/>
      <c r="O7" s="607"/>
      <c r="P7" s="607"/>
      <c r="Q7" s="607"/>
      <c r="R7" s="607"/>
    </row>
    <row r="8" spans="1:11" ht="19.5" customHeight="1">
      <c r="A8" s="622"/>
      <c r="B8" s="623" t="s">
        <v>123</v>
      </c>
      <c r="C8" s="624">
        <v>271</v>
      </c>
      <c r="D8" s="625">
        <v>1</v>
      </c>
      <c r="E8" s="625"/>
      <c r="F8" s="615"/>
      <c r="G8" s="598"/>
      <c r="H8" s="598"/>
      <c r="I8" s="598"/>
      <c r="J8" s="598"/>
      <c r="K8" s="601"/>
    </row>
    <row r="9" spans="1:11" ht="11.25">
      <c r="A9" s="626" t="s">
        <v>436</v>
      </c>
      <c r="B9" s="627" t="s">
        <v>437</v>
      </c>
      <c r="C9" s="628"/>
      <c r="D9" s="629"/>
      <c r="E9" s="598"/>
      <c r="F9" s="615"/>
      <c r="G9" s="598"/>
      <c r="H9" s="598"/>
      <c r="I9" s="598"/>
      <c r="J9" s="598"/>
      <c r="K9" s="601"/>
    </row>
    <row r="10" spans="1:11" ht="11.25">
      <c r="A10" s="630" t="s">
        <v>438</v>
      </c>
      <c r="B10" s="600" t="s">
        <v>439</v>
      </c>
      <c r="C10" s="615"/>
      <c r="D10" s="598"/>
      <c r="E10" s="598"/>
      <c r="F10" s="615"/>
      <c r="G10" s="598"/>
      <c r="H10" s="598"/>
      <c r="I10" s="598"/>
      <c r="J10" s="598"/>
      <c r="K10" s="601"/>
    </row>
    <row r="11" spans="1:11" ht="11.25">
      <c r="A11" s="615"/>
      <c r="B11" s="600" t="s">
        <v>440</v>
      </c>
      <c r="C11" s="628">
        <v>39</v>
      </c>
      <c r="D11" s="629">
        <v>0.14391143911439114</v>
      </c>
      <c r="E11" s="629">
        <v>0.14444444444444443</v>
      </c>
      <c r="F11" s="615"/>
      <c r="G11" s="598"/>
      <c r="H11" s="598"/>
      <c r="I11" s="598"/>
      <c r="J11" s="598"/>
      <c r="K11" s="601"/>
    </row>
    <row r="12" spans="1:11" ht="11.25">
      <c r="A12" s="615"/>
      <c r="B12" s="600" t="s">
        <v>441</v>
      </c>
      <c r="C12" s="628">
        <v>149</v>
      </c>
      <c r="D12" s="629">
        <v>0.5498154981549815</v>
      </c>
      <c r="E12" s="629">
        <v>0.5518518518518518</v>
      </c>
      <c r="F12" s="615"/>
      <c r="G12" s="598"/>
      <c r="H12" s="598"/>
      <c r="I12" s="598"/>
      <c r="J12" s="598"/>
      <c r="K12" s="601"/>
    </row>
    <row r="13" spans="1:26" ht="11.25">
      <c r="A13" s="615"/>
      <c r="B13" s="600" t="s">
        <v>442</v>
      </c>
      <c r="C13" s="628">
        <v>71</v>
      </c>
      <c r="D13" s="629">
        <v>0.26199261992619927</v>
      </c>
      <c r="E13" s="629">
        <v>0.26296296296296295</v>
      </c>
      <c r="F13" s="615"/>
      <c r="G13" s="598"/>
      <c r="H13" s="598"/>
      <c r="I13" s="598"/>
      <c r="J13" s="598"/>
      <c r="K13" s="601"/>
      <c r="O13" s="600" t="s">
        <v>439</v>
      </c>
      <c r="P13" s="600" t="s">
        <v>443</v>
      </c>
      <c r="Q13" s="600" t="s">
        <v>444</v>
      </c>
      <c r="R13" s="600" t="s">
        <v>445</v>
      </c>
      <c r="S13" s="600" t="s">
        <v>446</v>
      </c>
      <c r="T13" s="600" t="s">
        <v>447</v>
      </c>
      <c r="U13" s="600" t="s">
        <v>448</v>
      </c>
      <c r="V13" s="600" t="s">
        <v>449</v>
      </c>
      <c r="W13" s="600" t="s">
        <v>450</v>
      </c>
      <c r="X13" s="600" t="s">
        <v>451</v>
      </c>
      <c r="Y13" s="600" t="s">
        <v>452</v>
      </c>
      <c r="Z13" s="600" t="s">
        <v>453</v>
      </c>
    </row>
    <row r="14" spans="1:26" ht="11.25">
      <c r="A14" s="615"/>
      <c r="B14" s="600" t="s">
        <v>454</v>
      </c>
      <c r="C14" s="628">
        <v>11</v>
      </c>
      <c r="D14" s="629">
        <v>0.04059040590405904</v>
      </c>
      <c r="E14" s="629">
        <v>0.040740740740740744</v>
      </c>
      <c r="F14" s="615"/>
      <c r="G14" s="598"/>
      <c r="H14" s="598"/>
      <c r="I14" s="598"/>
      <c r="J14" s="598"/>
      <c r="K14" s="601"/>
      <c r="N14" s="600" t="s">
        <v>455</v>
      </c>
      <c r="O14" s="629">
        <f>E11</f>
        <v>0.14444444444444443</v>
      </c>
      <c r="P14" s="629">
        <f>E18</f>
        <v>0.17777777777777778</v>
      </c>
      <c r="Q14" s="629">
        <f>E26</f>
        <v>0.2740740740740741</v>
      </c>
      <c r="R14" s="631">
        <f>E33</f>
        <v>0.06666666666666667</v>
      </c>
      <c r="S14" s="631">
        <f>E40</f>
        <v>0.15185185185185185</v>
      </c>
      <c r="T14" s="631">
        <f>E55</f>
        <v>0.16666666666666666</v>
      </c>
      <c r="U14" s="631">
        <f>E62</f>
        <v>0.24074074074074073</v>
      </c>
      <c r="V14" s="631">
        <f>E69</f>
        <v>0.1814814814814815</v>
      </c>
      <c r="W14" s="631">
        <f>E76</f>
        <v>0.14444444444444443</v>
      </c>
      <c r="X14" s="631">
        <f>E83</f>
        <v>0.20446096654275092</v>
      </c>
      <c r="Y14" s="631">
        <f>E90</f>
        <v>0.24814814814814815</v>
      </c>
      <c r="Z14" s="631">
        <f>E105</f>
        <v>0.15555555555555556</v>
      </c>
    </row>
    <row r="15" spans="1:26" ht="11.25">
      <c r="A15" s="615"/>
      <c r="B15" s="600" t="s">
        <v>456</v>
      </c>
      <c r="C15" s="628">
        <v>0</v>
      </c>
      <c r="D15" s="629">
        <v>0</v>
      </c>
      <c r="E15" s="629">
        <v>0</v>
      </c>
      <c r="F15" s="615"/>
      <c r="G15" s="598"/>
      <c r="H15" s="598"/>
      <c r="I15" s="598"/>
      <c r="J15" s="598"/>
      <c r="K15" s="601"/>
      <c r="N15" s="600" t="s">
        <v>457</v>
      </c>
      <c r="O15" s="629">
        <f>E12</f>
        <v>0.5518518518518518</v>
      </c>
      <c r="P15" s="629">
        <f>E19</f>
        <v>0.362962962962963</v>
      </c>
      <c r="Q15" s="629">
        <f>E27</f>
        <v>0.4</v>
      </c>
      <c r="R15" s="631">
        <f>E34</f>
        <v>0.25925925925925924</v>
      </c>
      <c r="S15" s="631">
        <f>E41</f>
        <v>0.3333333333333333</v>
      </c>
      <c r="T15" s="631">
        <f>E56</f>
        <v>0.4777777777777778</v>
      </c>
      <c r="U15" s="631">
        <f>E63</f>
        <v>0.4777777777777778</v>
      </c>
      <c r="V15" s="631">
        <f>E70</f>
        <v>0.5037037037037037</v>
      </c>
      <c r="W15" s="631">
        <f>E77</f>
        <v>0.4074074074074074</v>
      </c>
      <c r="X15" s="631">
        <f>E84</f>
        <v>0.4275092936802974</v>
      </c>
      <c r="Y15" s="631">
        <f>E91</f>
        <v>0.43333333333333335</v>
      </c>
      <c r="Z15" s="631">
        <f>E106</f>
        <v>0.37037037037037035</v>
      </c>
    </row>
    <row r="16" spans="1:26" ht="11.25">
      <c r="A16" s="632"/>
      <c r="B16" s="633" t="s">
        <v>130</v>
      </c>
      <c r="C16" s="634">
        <v>1</v>
      </c>
      <c r="D16" s="635">
        <v>0.0036900369003690036</v>
      </c>
      <c r="E16" s="636" t="s">
        <v>131</v>
      </c>
      <c r="F16" s="615"/>
      <c r="G16" s="598"/>
      <c r="H16" s="598"/>
      <c r="I16" s="598"/>
      <c r="J16" s="598"/>
      <c r="K16" s="601"/>
      <c r="N16" s="600" t="s">
        <v>458</v>
      </c>
      <c r="O16" s="629">
        <f>E13</f>
        <v>0.26296296296296295</v>
      </c>
      <c r="P16" s="629">
        <f>E20</f>
        <v>0.28888888888888886</v>
      </c>
      <c r="Q16" s="629">
        <f>E28</f>
        <v>0.24074074074074073</v>
      </c>
      <c r="R16" s="631">
        <f>E35</f>
        <v>0.4111111111111111</v>
      </c>
      <c r="S16" s="631">
        <f>E42</f>
        <v>0.34814814814814815</v>
      </c>
      <c r="T16" s="631">
        <f>E57</f>
        <v>0.2740740740740741</v>
      </c>
      <c r="U16" s="631">
        <f>E64</f>
        <v>0.21481481481481482</v>
      </c>
      <c r="V16" s="631">
        <f>E71</f>
        <v>0.26296296296296295</v>
      </c>
      <c r="W16" s="631">
        <f>E78</f>
        <v>0.3111111111111111</v>
      </c>
      <c r="X16" s="631">
        <f>E85</f>
        <v>0.241635687732342</v>
      </c>
      <c r="Y16" s="631">
        <f>E92</f>
        <v>0.23333333333333334</v>
      </c>
      <c r="Z16" s="631">
        <f>E107</f>
        <v>0.34074074074074073</v>
      </c>
    </row>
    <row r="17" spans="1:26" ht="11.25">
      <c r="A17" s="637" t="s">
        <v>459</v>
      </c>
      <c r="B17" s="600" t="s">
        <v>443</v>
      </c>
      <c r="C17" s="628"/>
      <c r="D17" s="629"/>
      <c r="E17" s="638"/>
      <c r="F17" s="615"/>
      <c r="G17" s="598"/>
      <c r="H17" s="598"/>
      <c r="I17" s="598"/>
      <c r="J17" s="598"/>
      <c r="K17" s="601"/>
      <c r="N17" s="600" t="s">
        <v>460</v>
      </c>
      <c r="O17" s="629">
        <f>E14</f>
        <v>0.040740740740740744</v>
      </c>
      <c r="P17" s="629">
        <f>E21</f>
        <v>0.12222222222222222</v>
      </c>
      <c r="Q17" s="629">
        <f>E29</f>
        <v>0.05555555555555555</v>
      </c>
      <c r="R17" s="631">
        <f>E36</f>
        <v>0.17407407407407408</v>
      </c>
      <c r="S17" s="631">
        <f>E43</f>
        <v>0.11851851851851852</v>
      </c>
      <c r="T17" s="631">
        <f>E58</f>
        <v>0.07777777777777778</v>
      </c>
      <c r="U17" s="631">
        <f>E65</f>
        <v>0.05925925925925926</v>
      </c>
      <c r="V17" s="631">
        <f>E72</f>
        <v>0.044444444444444446</v>
      </c>
      <c r="W17" s="631">
        <f>E79</f>
        <v>0.0962962962962963</v>
      </c>
      <c r="X17" s="631">
        <f>E86</f>
        <v>0.08921933085501858</v>
      </c>
      <c r="Y17" s="631">
        <f>E93</f>
        <v>0.06296296296296296</v>
      </c>
      <c r="Z17" s="631">
        <f>E108</f>
        <v>0.0962962962962963</v>
      </c>
    </row>
    <row r="18" spans="1:26" ht="11.25">
      <c r="A18" s="615"/>
      <c r="B18" s="600" t="s">
        <v>440</v>
      </c>
      <c r="C18" s="628">
        <v>48</v>
      </c>
      <c r="D18" s="629">
        <v>0.17712177121771217</v>
      </c>
      <c r="E18" s="629">
        <v>0.17777777777777778</v>
      </c>
      <c r="F18" s="615"/>
      <c r="G18" s="598"/>
      <c r="H18" s="598"/>
      <c r="I18" s="598"/>
      <c r="J18" s="598"/>
      <c r="K18" s="601"/>
      <c r="N18" s="600" t="s">
        <v>461</v>
      </c>
      <c r="O18" s="629">
        <f>E15</f>
        <v>0</v>
      </c>
      <c r="P18" s="629">
        <f>E22</f>
        <v>0.04814814814814815</v>
      </c>
      <c r="Q18" s="629">
        <f>E30</f>
        <v>0.02962962962962963</v>
      </c>
      <c r="R18" s="631">
        <f>E37</f>
        <v>0.08888888888888889</v>
      </c>
      <c r="S18" s="631">
        <f>E44</f>
        <v>0.04814814814814815</v>
      </c>
      <c r="T18" s="631">
        <f>E59</f>
        <v>0.003703703703703704</v>
      </c>
      <c r="U18" s="631">
        <f>E66</f>
        <v>0.007407407407407408</v>
      </c>
      <c r="V18" s="631">
        <f>E73</f>
        <v>0.007407407407407408</v>
      </c>
      <c r="W18" s="631">
        <f>E80</f>
        <v>0.040740740740740744</v>
      </c>
      <c r="X18" s="631">
        <f>E87</f>
        <v>0.03717472118959108</v>
      </c>
      <c r="Y18" s="631">
        <f>E94</f>
        <v>0.022222222222222223</v>
      </c>
      <c r="Z18" s="631">
        <f>E109</f>
        <v>0.037037037037037035</v>
      </c>
    </row>
    <row r="19" spans="1:15" ht="11.25">
      <c r="A19" s="615"/>
      <c r="B19" s="600" t="s">
        <v>441</v>
      </c>
      <c r="C19" s="628">
        <v>98</v>
      </c>
      <c r="D19" s="629">
        <v>0.36162361623616235</v>
      </c>
      <c r="E19" s="629">
        <v>0.362962962962963</v>
      </c>
      <c r="F19" s="615"/>
      <c r="G19" s="598"/>
      <c r="H19" s="598"/>
      <c r="I19" s="598"/>
      <c r="J19" s="598"/>
      <c r="K19" s="601"/>
      <c r="N19" s="633"/>
      <c r="O19" s="629"/>
    </row>
    <row r="20" spans="1:11" ht="11.25">
      <c r="A20" s="615"/>
      <c r="B20" s="600" t="s">
        <v>442</v>
      </c>
      <c r="C20" s="628">
        <v>78</v>
      </c>
      <c r="D20" s="629">
        <v>0.2878228782287823</v>
      </c>
      <c r="E20" s="629">
        <v>0.28888888888888886</v>
      </c>
      <c r="F20" s="615"/>
      <c r="G20" s="598"/>
      <c r="H20" s="598"/>
      <c r="I20" s="598"/>
      <c r="J20" s="598"/>
      <c r="K20" s="601"/>
    </row>
    <row r="21" spans="1:11" ht="11.25">
      <c r="A21" s="615"/>
      <c r="B21" s="600" t="s">
        <v>454</v>
      </c>
      <c r="C21" s="628">
        <v>33</v>
      </c>
      <c r="D21" s="629">
        <v>0.12177121771217712</v>
      </c>
      <c r="E21" s="629">
        <v>0.12222222222222222</v>
      </c>
      <c r="F21" s="615"/>
      <c r="G21" s="598"/>
      <c r="H21" s="598"/>
      <c r="I21" s="598"/>
      <c r="J21" s="598"/>
      <c r="K21" s="601"/>
    </row>
    <row r="22" spans="1:26" ht="11.25">
      <c r="A22" s="615"/>
      <c r="B22" s="600" t="s">
        <v>456</v>
      </c>
      <c r="C22" s="628">
        <v>13</v>
      </c>
      <c r="D22" s="629">
        <v>0.04797047970479705</v>
      </c>
      <c r="E22" s="629">
        <v>0.04814814814814815</v>
      </c>
      <c r="F22" s="615"/>
      <c r="G22" s="598"/>
      <c r="H22" s="598"/>
      <c r="I22" s="598"/>
      <c r="J22" s="598"/>
      <c r="K22" s="601"/>
      <c r="O22" s="631">
        <f aca="true" t="shared" si="0" ref="O22:Z22">SUM(O14:O16)</f>
        <v>0.9592592592592591</v>
      </c>
      <c r="P22" s="631">
        <f t="shared" si="0"/>
        <v>0.8296296296296296</v>
      </c>
      <c r="Q22" s="631">
        <f t="shared" si="0"/>
        <v>0.9148148148148147</v>
      </c>
      <c r="R22" s="631">
        <f t="shared" si="0"/>
        <v>0.7370370370370369</v>
      </c>
      <c r="S22" s="631">
        <f t="shared" si="0"/>
        <v>0.8333333333333333</v>
      </c>
      <c r="T22" s="631">
        <f t="shared" si="0"/>
        <v>0.9185185185185185</v>
      </c>
      <c r="U22" s="631">
        <f t="shared" si="0"/>
        <v>0.9333333333333333</v>
      </c>
      <c r="V22" s="631">
        <f t="shared" si="0"/>
        <v>0.9481481481481481</v>
      </c>
      <c r="W22" s="631">
        <f t="shared" si="0"/>
        <v>0.8629629629629629</v>
      </c>
      <c r="X22" s="631">
        <f t="shared" si="0"/>
        <v>0.8736059479553904</v>
      </c>
      <c r="Y22" s="631">
        <f t="shared" si="0"/>
        <v>0.9148148148148147</v>
      </c>
      <c r="Z22" s="631">
        <f t="shared" si="0"/>
        <v>0.8666666666666667</v>
      </c>
    </row>
    <row r="23" spans="1:11" ht="11.25">
      <c r="A23" s="632"/>
      <c r="B23" s="633" t="s">
        <v>130</v>
      </c>
      <c r="C23" s="634">
        <v>1</v>
      </c>
      <c r="D23" s="635">
        <v>0.0036900369003690036</v>
      </c>
      <c r="E23" s="636" t="s">
        <v>131</v>
      </c>
      <c r="F23" s="615"/>
      <c r="G23" s="598"/>
      <c r="H23" s="598"/>
      <c r="I23" s="598"/>
      <c r="J23" s="598"/>
      <c r="K23" s="601"/>
    </row>
    <row r="24" spans="1:11" ht="11.25">
      <c r="A24" s="637" t="s">
        <v>462</v>
      </c>
      <c r="B24" s="600" t="s">
        <v>463</v>
      </c>
      <c r="C24" s="628"/>
      <c r="D24" s="629"/>
      <c r="E24" s="638"/>
      <c r="F24" s="615"/>
      <c r="G24" s="598"/>
      <c r="H24" s="598"/>
      <c r="I24" s="598"/>
      <c r="J24" s="598"/>
      <c r="K24" s="601"/>
    </row>
    <row r="25" spans="1:11" ht="11.25">
      <c r="A25" s="637"/>
      <c r="B25" s="639" t="s">
        <v>464</v>
      </c>
      <c r="C25" s="628"/>
      <c r="D25" s="629"/>
      <c r="E25" s="638"/>
      <c r="F25" s="615"/>
      <c r="G25" s="598"/>
      <c r="H25" s="598"/>
      <c r="I25" s="598"/>
      <c r="J25" s="598"/>
      <c r="K25" s="601"/>
    </row>
    <row r="26" spans="1:11" ht="11.25">
      <c r="A26" s="615"/>
      <c r="B26" s="600" t="s">
        <v>440</v>
      </c>
      <c r="C26" s="628">
        <v>74</v>
      </c>
      <c r="D26" s="629">
        <v>0.2730627306273063</v>
      </c>
      <c r="E26" s="629">
        <v>0.2740740740740741</v>
      </c>
      <c r="F26" s="615"/>
      <c r="G26" s="598"/>
      <c r="H26" s="598"/>
      <c r="I26" s="598"/>
      <c r="J26" s="598"/>
      <c r="K26" s="601"/>
    </row>
    <row r="27" spans="1:11" ht="11.25">
      <c r="A27" s="615"/>
      <c r="B27" s="600" t="s">
        <v>441</v>
      </c>
      <c r="C27" s="628">
        <v>108</v>
      </c>
      <c r="D27" s="629">
        <v>0.3985239852398524</v>
      </c>
      <c r="E27" s="629">
        <v>0.4</v>
      </c>
      <c r="F27" s="615"/>
      <c r="G27" s="598"/>
      <c r="H27" s="598"/>
      <c r="I27" s="598"/>
      <c r="J27" s="598"/>
      <c r="K27" s="601"/>
    </row>
    <row r="28" spans="1:11" ht="11.25">
      <c r="A28" s="615"/>
      <c r="B28" s="600" t="s">
        <v>442</v>
      </c>
      <c r="C28" s="628">
        <v>65</v>
      </c>
      <c r="D28" s="629">
        <v>0.23985239852398524</v>
      </c>
      <c r="E28" s="629">
        <v>0.24074074074074073</v>
      </c>
      <c r="F28" s="615"/>
      <c r="G28" s="598"/>
      <c r="H28" s="598"/>
      <c r="I28" s="598"/>
      <c r="J28" s="598"/>
      <c r="K28" s="601"/>
    </row>
    <row r="29" spans="1:11" ht="11.25">
      <c r="A29" s="615"/>
      <c r="B29" s="600" t="s">
        <v>454</v>
      </c>
      <c r="C29" s="628">
        <v>15</v>
      </c>
      <c r="D29" s="629">
        <v>0.055350553505535055</v>
      </c>
      <c r="E29" s="629">
        <v>0.05555555555555555</v>
      </c>
      <c r="F29" s="615"/>
      <c r="G29" s="598"/>
      <c r="H29" s="598"/>
      <c r="I29" s="598"/>
      <c r="J29" s="598"/>
      <c r="K29" s="601"/>
    </row>
    <row r="30" spans="1:11" ht="11.25">
      <c r="A30" s="615"/>
      <c r="B30" s="600" t="s">
        <v>456</v>
      </c>
      <c r="C30" s="628">
        <v>8</v>
      </c>
      <c r="D30" s="629">
        <v>0.02952029520295203</v>
      </c>
      <c r="E30" s="629">
        <v>0.02962962962962963</v>
      </c>
      <c r="F30" s="615"/>
      <c r="G30" s="598"/>
      <c r="H30" s="598"/>
      <c r="I30" s="598"/>
      <c r="J30" s="598"/>
      <c r="K30" s="601"/>
    </row>
    <row r="31" spans="1:11" ht="11.25">
      <c r="A31" s="632"/>
      <c r="B31" s="633" t="s">
        <v>130</v>
      </c>
      <c r="C31" s="634">
        <v>1</v>
      </c>
      <c r="D31" s="635">
        <v>0.0036900369003690036</v>
      </c>
      <c r="E31" s="636" t="s">
        <v>131</v>
      </c>
      <c r="F31" s="615"/>
      <c r="G31" s="598"/>
      <c r="H31" s="598"/>
      <c r="I31" s="598"/>
      <c r="J31" s="598"/>
      <c r="K31" s="601"/>
    </row>
    <row r="32" spans="1:11" ht="11.25">
      <c r="A32" s="637" t="s">
        <v>465</v>
      </c>
      <c r="B32" s="600" t="s">
        <v>445</v>
      </c>
      <c r="C32" s="628"/>
      <c r="D32" s="629"/>
      <c r="E32" s="638"/>
      <c r="F32" s="615"/>
      <c r="G32" s="598"/>
      <c r="H32" s="598"/>
      <c r="I32" s="598"/>
      <c r="J32" s="598"/>
      <c r="K32" s="601"/>
    </row>
    <row r="33" spans="1:11" ht="11.25">
      <c r="A33" s="615"/>
      <c r="B33" s="600" t="s">
        <v>440</v>
      </c>
      <c r="C33" s="628">
        <v>18</v>
      </c>
      <c r="D33" s="629">
        <v>0.06642066420664207</v>
      </c>
      <c r="E33" s="629">
        <v>0.06666666666666667</v>
      </c>
      <c r="F33" s="615"/>
      <c r="G33" s="598"/>
      <c r="H33" s="598"/>
      <c r="I33" s="598"/>
      <c r="J33" s="598"/>
      <c r="K33" s="601"/>
    </row>
    <row r="34" spans="1:11" ht="11.25">
      <c r="A34" s="615"/>
      <c r="B34" s="600" t="s">
        <v>441</v>
      </c>
      <c r="C34" s="628">
        <v>70</v>
      </c>
      <c r="D34" s="629">
        <v>0.25830258302583026</v>
      </c>
      <c r="E34" s="629">
        <v>0.25925925925925924</v>
      </c>
      <c r="F34" s="615"/>
      <c r="G34" s="598"/>
      <c r="H34" s="598"/>
      <c r="I34" s="598"/>
      <c r="J34" s="598"/>
      <c r="K34" s="601"/>
    </row>
    <row r="35" spans="1:11" ht="11.25">
      <c r="A35" s="615"/>
      <c r="B35" s="600" t="s">
        <v>442</v>
      </c>
      <c r="C35" s="628">
        <v>111</v>
      </c>
      <c r="D35" s="629">
        <v>0.4095940959409594</v>
      </c>
      <c r="E35" s="629">
        <v>0.4111111111111111</v>
      </c>
      <c r="F35" s="615"/>
      <c r="G35" s="598"/>
      <c r="H35" s="598"/>
      <c r="I35" s="598"/>
      <c r="J35" s="598"/>
      <c r="K35" s="601"/>
    </row>
    <row r="36" spans="1:11" ht="11.25">
      <c r="A36" s="615"/>
      <c r="B36" s="600" t="s">
        <v>454</v>
      </c>
      <c r="C36" s="628">
        <v>47</v>
      </c>
      <c r="D36" s="629">
        <v>0.17343173431734318</v>
      </c>
      <c r="E36" s="629">
        <v>0.17407407407407408</v>
      </c>
      <c r="F36" s="615"/>
      <c r="G36" s="598"/>
      <c r="H36" s="598"/>
      <c r="I36" s="598"/>
      <c r="J36" s="598"/>
      <c r="K36" s="601"/>
    </row>
    <row r="37" spans="1:11" ht="11.25">
      <c r="A37" s="615"/>
      <c r="B37" s="600" t="s">
        <v>456</v>
      </c>
      <c r="C37" s="628">
        <v>24</v>
      </c>
      <c r="D37" s="629">
        <v>0.08856088560885608</v>
      </c>
      <c r="E37" s="629">
        <v>0.08888888888888889</v>
      </c>
      <c r="F37" s="615"/>
      <c r="G37" s="598"/>
      <c r="H37" s="598"/>
      <c r="I37" s="598"/>
      <c r="J37" s="598"/>
      <c r="K37" s="601"/>
    </row>
    <row r="38" spans="1:11" ht="11.25">
      <c r="A38" s="632"/>
      <c r="B38" s="633" t="s">
        <v>130</v>
      </c>
      <c r="C38" s="634">
        <v>1</v>
      </c>
      <c r="D38" s="635">
        <v>0.0036900369003690036</v>
      </c>
      <c r="E38" s="636" t="s">
        <v>131</v>
      </c>
      <c r="F38" s="615"/>
      <c r="G38" s="598"/>
      <c r="H38" s="598"/>
      <c r="I38" s="598"/>
      <c r="J38" s="598"/>
      <c r="K38" s="601"/>
    </row>
    <row r="39" spans="1:11" ht="11.25">
      <c r="A39" s="637" t="s">
        <v>466</v>
      </c>
      <c r="B39" s="600" t="s">
        <v>446</v>
      </c>
      <c r="C39" s="628"/>
      <c r="D39" s="629"/>
      <c r="E39" s="638"/>
      <c r="F39" s="615"/>
      <c r="G39" s="598"/>
      <c r="H39" s="598"/>
      <c r="I39" s="598"/>
      <c r="J39" s="598"/>
      <c r="K39" s="601"/>
    </row>
    <row r="40" spans="1:11" ht="11.25">
      <c r="A40" s="615"/>
      <c r="B40" s="600" t="s">
        <v>440</v>
      </c>
      <c r="C40" s="628">
        <v>41</v>
      </c>
      <c r="D40" s="629">
        <v>0.15129151291512916</v>
      </c>
      <c r="E40" s="629">
        <v>0.15185185185185185</v>
      </c>
      <c r="F40" s="615"/>
      <c r="G40" s="598"/>
      <c r="H40" s="598"/>
      <c r="I40" s="598"/>
      <c r="J40" s="598"/>
      <c r="K40" s="601"/>
    </row>
    <row r="41" spans="1:11" ht="11.25">
      <c r="A41" s="615"/>
      <c r="B41" s="600" t="s">
        <v>441</v>
      </c>
      <c r="C41" s="628">
        <v>90</v>
      </c>
      <c r="D41" s="629">
        <v>0.33210332103321033</v>
      </c>
      <c r="E41" s="629">
        <v>0.3333333333333333</v>
      </c>
      <c r="F41" s="615"/>
      <c r="G41" s="598"/>
      <c r="H41" s="598"/>
      <c r="I41" s="598"/>
      <c r="J41" s="598"/>
      <c r="K41" s="601"/>
    </row>
    <row r="42" spans="1:13" ht="9.75" customHeight="1">
      <c r="A42" s="615"/>
      <c r="B42" s="600" t="s">
        <v>442</v>
      </c>
      <c r="C42" s="628">
        <v>94</v>
      </c>
      <c r="D42" s="629">
        <v>0.34686346863468637</v>
      </c>
      <c r="E42" s="629">
        <v>0.34814814814814815</v>
      </c>
      <c r="F42" s="615"/>
      <c r="G42" s="598"/>
      <c r="H42" s="598"/>
      <c r="I42" s="598"/>
      <c r="J42" s="598"/>
      <c r="K42" s="601"/>
      <c r="M42" s="598"/>
    </row>
    <row r="43" spans="1:13" ht="11.25">
      <c r="A43" s="615"/>
      <c r="B43" s="600" t="s">
        <v>454</v>
      </c>
      <c r="C43" s="628">
        <v>32</v>
      </c>
      <c r="D43" s="629">
        <v>0.11808118081180811</v>
      </c>
      <c r="E43" s="629">
        <v>0.11851851851851852</v>
      </c>
      <c r="F43" s="615"/>
      <c r="G43" s="598"/>
      <c r="H43" s="598"/>
      <c r="I43" s="598"/>
      <c r="J43" s="598"/>
      <c r="K43" s="601"/>
      <c r="M43" s="598"/>
    </row>
    <row r="44" spans="1:11" ht="11.25">
      <c r="A44" s="615"/>
      <c r="B44" s="600" t="s">
        <v>456</v>
      </c>
      <c r="C44" s="628">
        <v>13</v>
      </c>
      <c r="D44" s="629">
        <v>0.04797047970479705</v>
      </c>
      <c r="E44" s="629">
        <v>0.04814814814814815</v>
      </c>
      <c r="F44" s="615"/>
      <c r="G44" s="598"/>
      <c r="H44" s="598"/>
      <c r="I44" s="598"/>
      <c r="J44" s="598"/>
      <c r="K44" s="601"/>
    </row>
    <row r="45" spans="1:11" ht="11.25">
      <c r="A45" s="632"/>
      <c r="B45" s="633" t="s">
        <v>130</v>
      </c>
      <c r="C45" s="634">
        <v>1</v>
      </c>
      <c r="D45" s="635">
        <v>0.0036900369003690036</v>
      </c>
      <c r="E45" s="640" t="s">
        <v>131</v>
      </c>
      <c r="F45" s="632"/>
      <c r="G45" s="641"/>
      <c r="H45" s="641"/>
      <c r="I45" s="641"/>
      <c r="J45" s="641"/>
      <c r="K45" s="642"/>
    </row>
    <row r="46" spans="1:11" ht="1.5" customHeight="1">
      <c r="A46" s="615"/>
      <c r="B46" s="600"/>
      <c r="C46" s="600"/>
      <c r="D46" s="629"/>
      <c r="E46" s="616"/>
      <c r="F46" s="598"/>
      <c r="G46" s="598"/>
      <c r="H46" s="598"/>
      <c r="I46" s="598"/>
      <c r="J46" s="598"/>
      <c r="K46" s="601"/>
    </row>
    <row r="47" spans="1:11" ht="12.75">
      <c r="A47" s="591" t="s">
        <v>433</v>
      </c>
      <c r="B47" s="592"/>
      <c r="C47" s="593"/>
      <c r="D47" s="643"/>
      <c r="E47" s="643"/>
      <c r="F47" s="594"/>
      <c r="G47" s="594"/>
      <c r="H47" s="594"/>
      <c r="I47" s="594"/>
      <c r="J47" s="594"/>
      <c r="K47" s="595" t="s">
        <v>467</v>
      </c>
    </row>
    <row r="48" spans="1:11" ht="12.75">
      <c r="A48" s="597" t="s">
        <v>95</v>
      </c>
      <c r="B48" s="598"/>
      <c r="C48" s="599"/>
      <c r="D48" s="599"/>
      <c r="E48" s="599"/>
      <c r="F48" s="600"/>
      <c r="G48" s="600"/>
      <c r="H48" s="600"/>
      <c r="I48" s="600"/>
      <c r="J48" s="600"/>
      <c r="K48" s="601"/>
    </row>
    <row r="49" spans="1:11" ht="12.75">
      <c r="A49" s="149" t="s">
        <v>435</v>
      </c>
      <c r="B49" s="598"/>
      <c r="C49" s="599"/>
      <c r="D49" s="599"/>
      <c r="E49" s="599"/>
      <c r="F49" s="600"/>
      <c r="G49" s="600"/>
      <c r="H49" s="600"/>
      <c r="I49" s="600"/>
      <c r="J49" s="600"/>
      <c r="K49" s="601"/>
    </row>
    <row r="50" spans="1:15" ht="12.75">
      <c r="A50" s="602" t="s">
        <v>116</v>
      </c>
      <c r="B50" s="603"/>
      <c r="C50" s="603"/>
      <c r="D50" s="603"/>
      <c r="E50" s="603"/>
      <c r="F50" s="603"/>
      <c r="G50" s="603"/>
      <c r="H50" s="604"/>
      <c r="I50" s="604"/>
      <c r="J50" s="604"/>
      <c r="K50" s="605"/>
      <c r="L50" s="606"/>
      <c r="M50" s="607"/>
      <c r="N50" s="606"/>
      <c r="O50" s="606"/>
    </row>
    <row r="51" spans="1:18" ht="11.25">
      <c r="A51" s="608"/>
      <c r="B51" s="609"/>
      <c r="C51" s="608"/>
      <c r="D51" s="610" t="s">
        <v>16</v>
      </c>
      <c r="E51" s="610" t="s">
        <v>16</v>
      </c>
      <c r="F51" s="611"/>
      <c r="G51" s="592"/>
      <c r="H51" s="610"/>
      <c r="I51" s="610"/>
      <c r="J51" s="610"/>
      <c r="K51" s="612"/>
      <c r="L51" s="607"/>
      <c r="M51" s="607"/>
      <c r="N51" s="607"/>
      <c r="O51" s="607"/>
      <c r="P51" s="607"/>
      <c r="Q51" s="607"/>
      <c r="R51" s="607"/>
    </row>
    <row r="52" spans="1:19" ht="12.75">
      <c r="A52" s="613"/>
      <c r="B52" s="614" t="s">
        <v>468</v>
      </c>
      <c r="C52" s="615"/>
      <c r="D52" s="616" t="s">
        <v>120</v>
      </c>
      <c r="E52" s="616" t="s">
        <v>121</v>
      </c>
      <c r="F52" s="615"/>
      <c r="G52" s="598"/>
      <c r="H52" s="616"/>
      <c r="I52" s="616"/>
      <c r="J52" s="616"/>
      <c r="K52" s="617"/>
      <c r="L52" s="607"/>
      <c r="M52" s="607"/>
      <c r="N52" s="607"/>
      <c r="O52" s="607"/>
      <c r="P52" s="607"/>
      <c r="Q52" s="607"/>
      <c r="R52" s="607"/>
      <c r="S52" s="607"/>
    </row>
    <row r="53" spans="1:18" ht="11.25">
      <c r="A53" s="618"/>
      <c r="B53" s="619"/>
      <c r="C53" s="620" t="s">
        <v>15</v>
      </c>
      <c r="D53" s="621" t="s">
        <v>122</v>
      </c>
      <c r="E53" s="621" t="s">
        <v>122</v>
      </c>
      <c r="F53" s="615"/>
      <c r="G53" s="598"/>
      <c r="H53" s="616"/>
      <c r="I53" s="616"/>
      <c r="J53" s="616"/>
      <c r="K53" s="617"/>
      <c r="L53" s="607"/>
      <c r="M53" s="607"/>
      <c r="N53" s="607"/>
      <c r="O53" s="607"/>
      <c r="P53" s="607"/>
      <c r="Q53" s="607"/>
      <c r="R53" s="607"/>
    </row>
    <row r="54" spans="1:11" ht="11.25">
      <c r="A54" s="637" t="s">
        <v>469</v>
      </c>
      <c r="B54" s="600" t="s">
        <v>447</v>
      </c>
      <c r="C54" s="628"/>
      <c r="D54" s="629"/>
      <c r="E54" s="638"/>
      <c r="F54" s="615"/>
      <c r="G54" s="598"/>
      <c r="H54" s="598"/>
      <c r="I54" s="598"/>
      <c r="J54" s="598"/>
      <c r="K54" s="601"/>
    </row>
    <row r="55" spans="1:11" ht="11.25">
      <c r="A55" s="615"/>
      <c r="B55" s="600" t="s">
        <v>440</v>
      </c>
      <c r="C55" s="628">
        <v>45</v>
      </c>
      <c r="D55" s="629">
        <v>0.16605166051660517</v>
      </c>
      <c r="E55" s="629">
        <v>0.16666666666666666</v>
      </c>
      <c r="F55" s="615"/>
      <c r="G55" s="598"/>
      <c r="H55" s="598"/>
      <c r="I55" s="598"/>
      <c r="J55" s="598"/>
      <c r="K55" s="601"/>
    </row>
    <row r="56" spans="1:11" ht="11.25">
      <c r="A56" s="615"/>
      <c r="B56" s="600" t="s">
        <v>441</v>
      </c>
      <c r="C56" s="628">
        <v>129</v>
      </c>
      <c r="D56" s="629">
        <v>0.47601476014760147</v>
      </c>
      <c r="E56" s="629">
        <v>0.4777777777777778</v>
      </c>
      <c r="F56" s="615"/>
      <c r="G56" s="598"/>
      <c r="H56" s="598"/>
      <c r="I56" s="598"/>
      <c r="J56" s="598"/>
      <c r="K56" s="601"/>
    </row>
    <row r="57" spans="1:11" ht="11.25">
      <c r="A57" s="615"/>
      <c r="B57" s="600" t="s">
        <v>442</v>
      </c>
      <c r="C57" s="628">
        <v>74</v>
      </c>
      <c r="D57" s="629">
        <v>0.2730627306273063</v>
      </c>
      <c r="E57" s="629">
        <v>0.2740740740740741</v>
      </c>
      <c r="F57" s="615"/>
      <c r="G57" s="598"/>
      <c r="H57" s="598"/>
      <c r="I57" s="598"/>
      <c r="J57" s="598"/>
      <c r="K57" s="601"/>
    </row>
    <row r="58" spans="1:11" ht="11.25">
      <c r="A58" s="615"/>
      <c r="B58" s="600" t="s">
        <v>454</v>
      </c>
      <c r="C58" s="628">
        <v>21</v>
      </c>
      <c r="D58" s="629">
        <v>0.07749077490774908</v>
      </c>
      <c r="E58" s="629">
        <v>0.07777777777777778</v>
      </c>
      <c r="F58" s="615"/>
      <c r="G58" s="598"/>
      <c r="H58" s="598"/>
      <c r="I58" s="598"/>
      <c r="J58" s="598"/>
      <c r="K58" s="601"/>
    </row>
    <row r="59" spans="1:11" ht="11.25">
      <c r="A59" s="615"/>
      <c r="B59" s="600" t="s">
        <v>456</v>
      </c>
      <c r="C59" s="628">
        <v>1</v>
      </c>
      <c r="D59" s="629">
        <v>0.0036900369003690036</v>
      </c>
      <c r="E59" s="629">
        <v>0.003703703703703704</v>
      </c>
      <c r="F59" s="615"/>
      <c r="G59" s="598"/>
      <c r="H59" s="598"/>
      <c r="I59" s="598"/>
      <c r="J59" s="598"/>
      <c r="K59" s="601"/>
    </row>
    <row r="60" spans="1:11" ht="11.25">
      <c r="A60" s="632"/>
      <c r="B60" s="633" t="s">
        <v>130</v>
      </c>
      <c r="C60" s="634">
        <v>1</v>
      </c>
      <c r="D60" s="635">
        <v>0.0036900369003690036</v>
      </c>
      <c r="E60" s="636" t="s">
        <v>131</v>
      </c>
      <c r="F60" s="615"/>
      <c r="G60" s="598"/>
      <c r="H60" s="598"/>
      <c r="I60" s="598"/>
      <c r="J60" s="598"/>
      <c r="K60" s="601"/>
    </row>
    <row r="61" spans="1:11" ht="11.25">
      <c r="A61" s="637" t="s">
        <v>470</v>
      </c>
      <c r="B61" s="600" t="s">
        <v>448</v>
      </c>
      <c r="C61" s="628"/>
      <c r="D61" s="629"/>
      <c r="E61" s="638"/>
      <c r="F61" s="615"/>
      <c r="G61" s="598"/>
      <c r="H61" s="598"/>
      <c r="I61" s="598"/>
      <c r="J61" s="598"/>
      <c r="K61" s="601"/>
    </row>
    <row r="62" spans="1:11" ht="11.25">
      <c r="A62" s="615"/>
      <c r="B62" s="600" t="s">
        <v>440</v>
      </c>
      <c r="C62" s="628">
        <v>65</v>
      </c>
      <c r="D62" s="629">
        <v>0.23985239852398524</v>
      </c>
      <c r="E62" s="629">
        <v>0.24074074074074073</v>
      </c>
      <c r="F62" s="615"/>
      <c r="G62" s="598"/>
      <c r="H62" s="598"/>
      <c r="I62" s="598"/>
      <c r="J62" s="598"/>
      <c r="K62" s="601"/>
    </row>
    <row r="63" spans="1:11" ht="11.25">
      <c r="A63" s="615"/>
      <c r="B63" s="600" t="s">
        <v>441</v>
      </c>
      <c r="C63" s="628">
        <v>129</v>
      </c>
      <c r="D63" s="629">
        <v>0.47601476014760147</v>
      </c>
      <c r="E63" s="629">
        <v>0.4777777777777778</v>
      </c>
      <c r="F63" s="615"/>
      <c r="G63" s="598"/>
      <c r="H63" s="598"/>
      <c r="I63" s="598"/>
      <c r="J63" s="598"/>
      <c r="K63" s="601"/>
    </row>
    <row r="64" spans="1:11" ht="11.25">
      <c r="A64" s="615"/>
      <c r="B64" s="600" t="s">
        <v>442</v>
      </c>
      <c r="C64" s="628">
        <v>58</v>
      </c>
      <c r="D64" s="629">
        <v>0.2140221402214022</v>
      </c>
      <c r="E64" s="629">
        <v>0.21481481481481482</v>
      </c>
      <c r="F64" s="615"/>
      <c r="G64" s="598"/>
      <c r="H64" s="598"/>
      <c r="I64" s="598"/>
      <c r="J64" s="598"/>
      <c r="K64" s="601"/>
    </row>
    <row r="65" spans="1:11" ht="11.25">
      <c r="A65" s="615"/>
      <c r="B65" s="600" t="s">
        <v>454</v>
      </c>
      <c r="C65" s="628">
        <v>16</v>
      </c>
      <c r="D65" s="629">
        <v>0.05904059040590406</v>
      </c>
      <c r="E65" s="629">
        <v>0.05925925925925926</v>
      </c>
      <c r="F65" s="615"/>
      <c r="G65" s="598"/>
      <c r="H65" s="598"/>
      <c r="I65" s="598"/>
      <c r="J65" s="598"/>
      <c r="K65" s="601"/>
    </row>
    <row r="66" spans="1:11" ht="11.25">
      <c r="A66" s="615"/>
      <c r="B66" s="600" t="s">
        <v>456</v>
      </c>
      <c r="C66" s="628">
        <v>2</v>
      </c>
      <c r="D66" s="629">
        <v>0.007380073800738007</v>
      </c>
      <c r="E66" s="629">
        <v>0.007407407407407408</v>
      </c>
      <c r="F66" s="615"/>
      <c r="G66" s="598"/>
      <c r="H66" s="598"/>
      <c r="I66" s="598"/>
      <c r="J66" s="598"/>
      <c r="K66" s="601"/>
    </row>
    <row r="67" spans="1:11" ht="11.25">
      <c r="A67" s="632"/>
      <c r="B67" s="633" t="s">
        <v>130</v>
      </c>
      <c r="C67" s="634">
        <v>1</v>
      </c>
      <c r="D67" s="635">
        <v>0.0036900369003690036</v>
      </c>
      <c r="E67" s="636" t="s">
        <v>131</v>
      </c>
      <c r="F67" s="615"/>
      <c r="G67" s="598"/>
      <c r="H67" s="598"/>
      <c r="I67" s="598"/>
      <c r="J67" s="598"/>
      <c r="K67" s="601"/>
    </row>
    <row r="68" spans="1:11" ht="11.25">
      <c r="A68" s="637" t="s">
        <v>471</v>
      </c>
      <c r="B68" s="600" t="s">
        <v>449</v>
      </c>
      <c r="C68" s="628"/>
      <c r="D68" s="629"/>
      <c r="E68" s="638"/>
      <c r="F68" s="615"/>
      <c r="G68" s="598"/>
      <c r="H68" s="598"/>
      <c r="I68" s="598"/>
      <c r="J68" s="598"/>
      <c r="K68" s="601"/>
    </row>
    <row r="69" spans="1:11" ht="11.25">
      <c r="A69" s="615"/>
      <c r="B69" s="600" t="s">
        <v>440</v>
      </c>
      <c r="C69" s="628">
        <v>49</v>
      </c>
      <c r="D69" s="629">
        <v>0.18081180811808117</v>
      </c>
      <c r="E69" s="629">
        <v>0.1814814814814815</v>
      </c>
      <c r="F69" s="615"/>
      <c r="G69" s="598"/>
      <c r="H69" s="598"/>
      <c r="I69" s="598"/>
      <c r="J69" s="598"/>
      <c r="K69" s="601"/>
    </row>
    <row r="70" spans="1:11" ht="11.25">
      <c r="A70" s="615"/>
      <c r="B70" s="600" t="s">
        <v>441</v>
      </c>
      <c r="C70" s="628">
        <v>136</v>
      </c>
      <c r="D70" s="629">
        <v>0.5018450184501845</v>
      </c>
      <c r="E70" s="629">
        <v>0.5037037037037037</v>
      </c>
      <c r="F70" s="615"/>
      <c r="G70" s="598"/>
      <c r="H70" s="598"/>
      <c r="I70" s="598"/>
      <c r="J70" s="598"/>
      <c r="K70" s="601"/>
    </row>
    <row r="71" spans="1:11" ht="11.25">
      <c r="A71" s="615"/>
      <c r="B71" s="600" t="s">
        <v>442</v>
      </c>
      <c r="C71" s="628">
        <v>71</v>
      </c>
      <c r="D71" s="629">
        <v>0.26199261992619927</v>
      </c>
      <c r="E71" s="629">
        <v>0.26296296296296295</v>
      </c>
      <c r="F71" s="615"/>
      <c r="G71" s="598"/>
      <c r="H71" s="598"/>
      <c r="I71" s="598"/>
      <c r="J71" s="598"/>
      <c r="K71" s="601"/>
    </row>
    <row r="72" spans="1:11" ht="11.25">
      <c r="A72" s="615"/>
      <c r="B72" s="600" t="s">
        <v>454</v>
      </c>
      <c r="C72" s="628">
        <v>12</v>
      </c>
      <c r="D72" s="629">
        <v>0.04428044280442804</v>
      </c>
      <c r="E72" s="629">
        <v>0.044444444444444446</v>
      </c>
      <c r="F72" s="615"/>
      <c r="G72" s="598"/>
      <c r="H72" s="598"/>
      <c r="I72" s="598"/>
      <c r="J72" s="598"/>
      <c r="K72" s="601"/>
    </row>
    <row r="73" spans="1:11" ht="11.25">
      <c r="A73" s="615"/>
      <c r="B73" s="600" t="s">
        <v>456</v>
      </c>
      <c r="C73" s="628">
        <v>2</v>
      </c>
      <c r="D73" s="629">
        <v>0.007380073800738007</v>
      </c>
      <c r="E73" s="629">
        <v>0.007407407407407408</v>
      </c>
      <c r="F73" s="615"/>
      <c r="G73" s="598"/>
      <c r="H73" s="598"/>
      <c r="I73" s="598"/>
      <c r="J73" s="598"/>
      <c r="K73" s="601"/>
    </row>
    <row r="74" spans="1:11" ht="11.25">
      <c r="A74" s="632"/>
      <c r="B74" s="633" t="s">
        <v>130</v>
      </c>
      <c r="C74" s="634">
        <v>1</v>
      </c>
      <c r="D74" s="635">
        <v>0.0036900369003690036</v>
      </c>
      <c r="E74" s="636" t="s">
        <v>131</v>
      </c>
      <c r="F74" s="615"/>
      <c r="G74" s="598"/>
      <c r="H74" s="598"/>
      <c r="I74" s="598"/>
      <c r="J74" s="598"/>
      <c r="K74" s="601"/>
    </row>
    <row r="75" spans="1:11" ht="11.25">
      <c r="A75" s="637" t="s">
        <v>472</v>
      </c>
      <c r="B75" s="600" t="s">
        <v>450</v>
      </c>
      <c r="C75" s="628"/>
      <c r="D75" s="629"/>
      <c r="E75" s="638"/>
      <c r="F75" s="615"/>
      <c r="G75" s="598"/>
      <c r="H75" s="598"/>
      <c r="I75" s="598"/>
      <c r="J75" s="598"/>
      <c r="K75" s="601"/>
    </row>
    <row r="76" spans="1:11" ht="11.25">
      <c r="A76" s="615"/>
      <c r="B76" s="600" t="s">
        <v>440</v>
      </c>
      <c r="C76" s="628">
        <v>39</v>
      </c>
      <c r="D76" s="629">
        <v>0.14391143911439114</v>
      </c>
      <c r="E76" s="629">
        <v>0.14444444444444443</v>
      </c>
      <c r="F76" s="615"/>
      <c r="G76" s="598"/>
      <c r="H76" s="598"/>
      <c r="I76" s="598"/>
      <c r="J76" s="598"/>
      <c r="K76" s="601"/>
    </row>
    <row r="77" spans="1:11" ht="11.25">
      <c r="A77" s="615"/>
      <c r="B77" s="600" t="s">
        <v>441</v>
      </c>
      <c r="C77" s="628">
        <v>110</v>
      </c>
      <c r="D77" s="629">
        <v>0.4059040590405904</v>
      </c>
      <c r="E77" s="629">
        <v>0.4074074074074074</v>
      </c>
      <c r="F77" s="615"/>
      <c r="G77" s="598"/>
      <c r="H77" s="598"/>
      <c r="I77" s="598"/>
      <c r="J77" s="598"/>
      <c r="K77" s="601"/>
    </row>
    <row r="78" spans="1:11" ht="11.25">
      <c r="A78" s="615"/>
      <c r="B78" s="600" t="s">
        <v>442</v>
      </c>
      <c r="C78" s="628">
        <v>84</v>
      </c>
      <c r="D78" s="629">
        <v>0.30996309963099633</v>
      </c>
      <c r="E78" s="629">
        <v>0.3111111111111111</v>
      </c>
      <c r="F78" s="615"/>
      <c r="G78" s="598"/>
      <c r="H78" s="598"/>
      <c r="I78" s="598"/>
      <c r="J78" s="598"/>
      <c r="K78" s="601"/>
    </row>
    <row r="79" spans="1:11" ht="11.25">
      <c r="A79" s="615"/>
      <c r="B79" s="600" t="s">
        <v>454</v>
      </c>
      <c r="C79" s="628">
        <v>26</v>
      </c>
      <c r="D79" s="629">
        <v>0.0959409594095941</v>
      </c>
      <c r="E79" s="629">
        <v>0.0962962962962963</v>
      </c>
      <c r="F79" s="615"/>
      <c r="G79" s="598"/>
      <c r="H79" s="598"/>
      <c r="I79" s="598"/>
      <c r="J79" s="598"/>
      <c r="K79" s="601"/>
    </row>
    <row r="80" spans="1:11" ht="11.25">
      <c r="A80" s="615"/>
      <c r="B80" s="600" t="s">
        <v>456</v>
      </c>
      <c r="C80" s="628">
        <v>11</v>
      </c>
      <c r="D80" s="629">
        <v>0.04059040590405904</v>
      </c>
      <c r="E80" s="629">
        <v>0.040740740740740744</v>
      </c>
      <c r="F80" s="615"/>
      <c r="G80" s="598"/>
      <c r="H80" s="598"/>
      <c r="I80" s="598"/>
      <c r="J80" s="598"/>
      <c r="K80" s="601"/>
    </row>
    <row r="81" spans="1:11" ht="11.25">
      <c r="A81" s="632"/>
      <c r="B81" s="633" t="s">
        <v>130</v>
      </c>
      <c r="C81" s="634">
        <v>1</v>
      </c>
      <c r="D81" s="635">
        <v>0.0036900369003690036</v>
      </c>
      <c r="E81" s="636" t="s">
        <v>131</v>
      </c>
      <c r="F81" s="615"/>
      <c r="G81" s="598"/>
      <c r="H81" s="598"/>
      <c r="I81" s="598"/>
      <c r="J81" s="598"/>
      <c r="K81" s="601"/>
    </row>
    <row r="82" spans="1:11" ht="11.25">
      <c r="A82" s="637" t="s">
        <v>473</v>
      </c>
      <c r="B82" s="600" t="s">
        <v>451</v>
      </c>
      <c r="C82" s="628"/>
      <c r="D82" s="629"/>
      <c r="E82" s="638"/>
      <c r="F82" s="615"/>
      <c r="G82" s="598"/>
      <c r="H82" s="598"/>
      <c r="I82" s="598"/>
      <c r="J82" s="598"/>
      <c r="K82" s="601"/>
    </row>
    <row r="83" spans="1:11" ht="11.25">
      <c r="A83" s="615"/>
      <c r="B83" s="600" t="s">
        <v>440</v>
      </c>
      <c r="C83" s="628">
        <v>55</v>
      </c>
      <c r="D83" s="629">
        <v>0.2029520295202952</v>
      </c>
      <c r="E83" s="629">
        <v>0.20446096654275092</v>
      </c>
      <c r="F83" s="615"/>
      <c r="G83" s="598"/>
      <c r="H83" s="598"/>
      <c r="I83" s="598"/>
      <c r="J83" s="598"/>
      <c r="K83" s="601"/>
    </row>
    <row r="84" spans="1:11" ht="11.25">
      <c r="A84" s="615"/>
      <c r="B84" s="600" t="s">
        <v>441</v>
      </c>
      <c r="C84" s="628">
        <v>115</v>
      </c>
      <c r="D84" s="629">
        <v>0.42435424354243545</v>
      </c>
      <c r="E84" s="629">
        <v>0.4275092936802974</v>
      </c>
      <c r="F84" s="615"/>
      <c r="G84" s="598"/>
      <c r="H84" s="598"/>
      <c r="I84" s="598"/>
      <c r="J84" s="598"/>
      <c r="K84" s="601"/>
    </row>
    <row r="85" spans="1:11" ht="11.25">
      <c r="A85" s="615"/>
      <c r="B85" s="600" t="s">
        <v>442</v>
      </c>
      <c r="C85" s="628">
        <v>65</v>
      </c>
      <c r="D85" s="629">
        <v>0.23985239852398524</v>
      </c>
      <c r="E85" s="629">
        <v>0.241635687732342</v>
      </c>
      <c r="F85" s="615"/>
      <c r="G85" s="598"/>
      <c r="H85" s="598"/>
      <c r="I85" s="598"/>
      <c r="J85" s="598"/>
      <c r="K85" s="601"/>
    </row>
    <row r="86" spans="1:11" ht="11.25">
      <c r="A86" s="615"/>
      <c r="B86" s="600" t="s">
        <v>454</v>
      </c>
      <c r="C86" s="628">
        <v>24</v>
      </c>
      <c r="D86" s="629">
        <v>0.08856088560885608</v>
      </c>
      <c r="E86" s="629">
        <v>0.08921933085501858</v>
      </c>
      <c r="F86" s="615"/>
      <c r="G86" s="598"/>
      <c r="H86" s="598"/>
      <c r="I86" s="598"/>
      <c r="J86" s="598"/>
      <c r="K86" s="601"/>
    </row>
    <row r="87" spans="1:11" ht="11.25">
      <c r="A87" s="615"/>
      <c r="B87" s="600" t="s">
        <v>456</v>
      </c>
      <c r="C87" s="628">
        <v>10</v>
      </c>
      <c r="D87" s="629">
        <v>0.03690036900369004</v>
      </c>
      <c r="E87" s="629">
        <v>0.03717472118959108</v>
      </c>
      <c r="F87" s="615"/>
      <c r="G87" s="598"/>
      <c r="H87" s="598"/>
      <c r="I87" s="598"/>
      <c r="J87" s="598"/>
      <c r="K87" s="601"/>
    </row>
    <row r="88" spans="1:11" ht="11.25">
      <c r="A88" s="632"/>
      <c r="B88" s="633" t="s">
        <v>130</v>
      </c>
      <c r="C88" s="634">
        <v>2</v>
      </c>
      <c r="D88" s="635">
        <v>0.007380073800738007</v>
      </c>
      <c r="E88" s="636" t="s">
        <v>131</v>
      </c>
      <c r="F88" s="615"/>
      <c r="G88" s="598"/>
      <c r="H88" s="598"/>
      <c r="I88" s="598"/>
      <c r="J88" s="598"/>
      <c r="K88" s="601"/>
    </row>
    <row r="89" spans="1:11" ht="11.25">
      <c r="A89" s="637" t="s">
        <v>474</v>
      </c>
      <c r="B89" s="600" t="s">
        <v>452</v>
      </c>
      <c r="C89" s="628"/>
      <c r="D89" s="629"/>
      <c r="E89" s="638"/>
      <c r="F89" s="615"/>
      <c r="G89" s="598"/>
      <c r="H89" s="598"/>
      <c r="I89" s="598"/>
      <c r="J89" s="598"/>
      <c r="K89" s="601"/>
    </row>
    <row r="90" spans="1:11" ht="11.25">
      <c r="A90" s="615"/>
      <c r="B90" s="600" t="s">
        <v>440</v>
      </c>
      <c r="C90" s="628">
        <v>67</v>
      </c>
      <c r="D90" s="629">
        <v>0.24723247232472326</v>
      </c>
      <c r="E90" s="629">
        <v>0.24814814814814815</v>
      </c>
      <c r="F90" s="615"/>
      <c r="G90" s="598"/>
      <c r="H90" s="598"/>
      <c r="I90" s="598"/>
      <c r="J90" s="598"/>
      <c r="K90" s="601"/>
    </row>
    <row r="91" spans="1:11" ht="11.25">
      <c r="A91" s="615"/>
      <c r="B91" s="600" t="s">
        <v>441</v>
      </c>
      <c r="C91" s="628">
        <v>117</v>
      </c>
      <c r="D91" s="629">
        <v>0.4317343173431734</v>
      </c>
      <c r="E91" s="629">
        <v>0.43333333333333335</v>
      </c>
      <c r="F91" s="615"/>
      <c r="G91" s="598"/>
      <c r="H91" s="598"/>
      <c r="I91" s="598"/>
      <c r="J91" s="598"/>
      <c r="K91" s="601"/>
    </row>
    <row r="92" spans="1:11" ht="11.25">
      <c r="A92" s="615"/>
      <c r="B92" s="600" t="s">
        <v>442</v>
      </c>
      <c r="C92" s="628">
        <v>63</v>
      </c>
      <c r="D92" s="629">
        <v>0.23247232472324722</v>
      </c>
      <c r="E92" s="629">
        <v>0.23333333333333334</v>
      </c>
      <c r="F92" s="615"/>
      <c r="G92" s="598"/>
      <c r="H92" s="598"/>
      <c r="I92" s="598"/>
      <c r="J92" s="598"/>
      <c r="K92" s="601"/>
    </row>
    <row r="93" spans="1:11" ht="11.25">
      <c r="A93" s="615"/>
      <c r="B93" s="600" t="s">
        <v>454</v>
      </c>
      <c r="C93" s="628">
        <v>17</v>
      </c>
      <c r="D93" s="629">
        <v>0.06273062730627306</v>
      </c>
      <c r="E93" s="629">
        <v>0.06296296296296296</v>
      </c>
      <c r="F93" s="615"/>
      <c r="G93" s="598"/>
      <c r="H93" s="598"/>
      <c r="I93" s="598"/>
      <c r="J93" s="598"/>
      <c r="K93" s="601"/>
    </row>
    <row r="94" spans="1:11" ht="11.25">
      <c r="A94" s="615"/>
      <c r="B94" s="600" t="s">
        <v>456</v>
      </c>
      <c r="C94" s="628">
        <v>6</v>
      </c>
      <c r="D94" s="629">
        <v>0.02214022140221402</v>
      </c>
      <c r="E94" s="629">
        <v>0.022222222222222223</v>
      </c>
      <c r="F94" s="615"/>
      <c r="G94" s="598"/>
      <c r="H94" s="598"/>
      <c r="I94" s="598"/>
      <c r="J94" s="598"/>
      <c r="K94" s="601"/>
    </row>
    <row r="95" spans="1:11" ht="11.25">
      <c r="A95" s="632"/>
      <c r="B95" s="633" t="s">
        <v>130</v>
      </c>
      <c r="C95" s="634">
        <v>1</v>
      </c>
      <c r="D95" s="635">
        <v>0.0036900369003690036</v>
      </c>
      <c r="E95" s="640" t="s">
        <v>131</v>
      </c>
      <c r="F95" s="632"/>
      <c r="G95" s="641"/>
      <c r="H95" s="641"/>
      <c r="I95" s="641"/>
      <c r="J95" s="641"/>
      <c r="K95" s="642"/>
    </row>
    <row r="96" spans="1:11" ht="1.5" customHeight="1">
      <c r="A96" s="615"/>
      <c r="B96" s="600"/>
      <c r="C96" s="600"/>
      <c r="D96" s="629"/>
      <c r="E96" s="616"/>
      <c r="F96" s="598"/>
      <c r="G96" s="598"/>
      <c r="H96" s="598"/>
      <c r="I96" s="598"/>
      <c r="J96" s="598"/>
      <c r="K96" s="601"/>
    </row>
    <row r="97" spans="1:11" ht="12.75">
      <c r="A97" s="591" t="s">
        <v>433</v>
      </c>
      <c r="B97" s="592"/>
      <c r="C97" s="593"/>
      <c r="D97" s="643"/>
      <c r="E97" s="643"/>
      <c r="F97" s="594"/>
      <c r="G97" s="594"/>
      <c r="H97" s="594"/>
      <c r="I97" s="594"/>
      <c r="J97" s="594"/>
      <c r="K97" s="595" t="s">
        <v>475</v>
      </c>
    </row>
    <row r="98" spans="1:11" ht="12.75">
      <c r="A98" s="597" t="s">
        <v>95</v>
      </c>
      <c r="B98" s="598"/>
      <c r="C98" s="599"/>
      <c r="D98" s="599"/>
      <c r="E98" s="599"/>
      <c r="F98" s="600"/>
      <c r="G98" s="600"/>
      <c r="H98" s="600"/>
      <c r="I98" s="600"/>
      <c r="J98" s="600"/>
      <c r="K98" s="601"/>
    </row>
    <row r="99" spans="1:11" ht="12.75">
      <c r="A99" s="149" t="s">
        <v>435</v>
      </c>
      <c r="B99" s="598"/>
      <c r="C99" s="599"/>
      <c r="D99" s="599"/>
      <c r="E99" s="599"/>
      <c r="F99" s="600"/>
      <c r="G99" s="600"/>
      <c r="H99" s="600"/>
      <c r="I99" s="600"/>
      <c r="J99" s="600"/>
      <c r="K99" s="601"/>
    </row>
    <row r="100" spans="1:15" ht="12.75">
      <c r="A100" s="602" t="s">
        <v>116</v>
      </c>
      <c r="B100" s="603"/>
      <c r="C100" s="603"/>
      <c r="D100" s="603"/>
      <c r="E100" s="603"/>
      <c r="F100" s="603"/>
      <c r="G100" s="603"/>
      <c r="H100" s="604"/>
      <c r="I100" s="604"/>
      <c r="J100" s="604"/>
      <c r="K100" s="605"/>
      <c r="L100" s="606"/>
      <c r="M100" s="607"/>
      <c r="N100" s="606"/>
      <c r="O100" s="606"/>
    </row>
    <row r="101" spans="1:18" ht="11.25">
      <c r="A101" s="608"/>
      <c r="B101" s="609"/>
      <c r="C101" s="608"/>
      <c r="D101" s="610" t="s">
        <v>16</v>
      </c>
      <c r="E101" s="610" t="s">
        <v>16</v>
      </c>
      <c r="F101" s="611"/>
      <c r="G101" s="592"/>
      <c r="H101" s="610"/>
      <c r="I101" s="610"/>
      <c r="J101" s="610"/>
      <c r="K101" s="612"/>
      <c r="L101" s="607"/>
      <c r="M101" s="607"/>
      <c r="N101" s="607"/>
      <c r="O101" s="607"/>
      <c r="P101" s="607"/>
      <c r="Q101" s="607"/>
      <c r="R101" s="607"/>
    </row>
    <row r="102" spans="1:19" ht="12.75">
      <c r="A102" s="613"/>
      <c r="B102" s="614" t="s">
        <v>468</v>
      </c>
      <c r="C102" s="615"/>
      <c r="D102" s="616" t="s">
        <v>120</v>
      </c>
      <c r="E102" s="616" t="s">
        <v>121</v>
      </c>
      <c r="F102" s="615"/>
      <c r="G102" s="598"/>
      <c r="H102" s="616"/>
      <c r="I102" s="616"/>
      <c r="J102" s="616"/>
      <c r="K102" s="617"/>
      <c r="L102" s="607"/>
      <c r="M102" s="607"/>
      <c r="N102" s="607"/>
      <c r="O102" s="607"/>
      <c r="P102" s="607"/>
      <c r="Q102" s="607"/>
      <c r="R102" s="607"/>
      <c r="S102" s="607"/>
    </row>
    <row r="103" spans="1:18" ht="11.25">
      <c r="A103" s="618"/>
      <c r="B103" s="619"/>
      <c r="C103" s="620" t="s">
        <v>15</v>
      </c>
      <c r="D103" s="621" t="s">
        <v>122</v>
      </c>
      <c r="E103" s="621" t="s">
        <v>122</v>
      </c>
      <c r="F103" s="615"/>
      <c r="G103" s="598"/>
      <c r="H103" s="616"/>
      <c r="I103" s="616"/>
      <c r="J103" s="616"/>
      <c r="K103" s="617"/>
      <c r="L103" s="607"/>
      <c r="M103" s="607"/>
      <c r="N103" s="607"/>
      <c r="O103" s="607"/>
      <c r="P103" s="607"/>
      <c r="Q103" s="607"/>
      <c r="R103" s="607"/>
    </row>
    <row r="104" spans="1:11" ht="11.25">
      <c r="A104" s="637" t="s">
        <v>476</v>
      </c>
      <c r="B104" s="600" t="s">
        <v>453</v>
      </c>
      <c r="C104" s="628"/>
      <c r="D104" s="629"/>
      <c r="E104" s="638"/>
      <c r="F104" s="615"/>
      <c r="G104" s="598"/>
      <c r="H104" s="598"/>
      <c r="I104" s="598"/>
      <c r="J104" s="598"/>
      <c r="K104" s="601"/>
    </row>
    <row r="105" spans="1:11" ht="11.25">
      <c r="A105" s="615"/>
      <c r="B105" s="600" t="s">
        <v>440</v>
      </c>
      <c r="C105" s="628">
        <v>42</v>
      </c>
      <c r="D105" s="629">
        <v>0.15498154981549817</v>
      </c>
      <c r="E105" s="629">
        <v>0.15555555555555556</v>
      </c>
      <c r="F105" s="615"/>
      <c r="G105" s="598"/>
      <c r="H105" s="598"/>
      <c r="I105" s="598"/>
      <c r="J105" s="598"/>
      <c r="K105" s="601"/>
    </row>
    <row r="106" spans="1:11" ht="11.25">
      <c r="A106" s="615"/>
      <c r="B106" s="600" t="s">
        <v>441</v>
      </c>
      <c r="C106" s="628">
        <v>100</v>
      </c>
      <c r="D106" s="629">
        <v>0.36900369003690037</v>
      </c>
      <c r="E106" s="629">
        <v>0.37037037037037035</v>
      </c>
      <c r="F106" s="615"/>
      <c r="G106" s="598"/>
      <c r="H106" s="598"/>
      <c r="I106" s="598"/>
      <c r="J106" s="598"/>
      <c r="K106" s="601"/>
    </row>
    <row r="107" spans="1:11" ht="11.25">
      <c r="A107" s="615"/>
      <c r="B107" s="600" t="s">
        <v>442</v>
      </c>
      <c r="C107" s="628">
        <v>92</v>
      </c>
      <c r="D107" s="629">
        <v>0.33948339483394835</v>
      </c>
      <c r="E107" s="629">
        <v>0.34074074074074073</v>
      </c>
      <c r="F107" s="615"/>
      <c r="G107" s="598"/>
      <c r="H107" s="598"/>
      <c r="I107" s="598"/>
      <c r="J107" s="598"/>
      <c r="K107" s="601"/>
    </row>
    <row r="108" spans="1:11" ht="11.25">
      <c r="A108" s="615"/>
      <c r="B108" s="600" t="s">
        <v>454</v>
      </c>
      <c r="C108" s="628">
        <v>26</v>
      </c>
      <c r="D108" s="629">
        <v>0.0959409594095941</v>
      </c>
      <c r="E108" s="629">
        <v>0.0962962962962963</v>
      </c>
      <c r="F108" s="615"/>
      <c r="G108" s="598"/>
      <c r="H108" s="598"/>
      <c r="I108" s="598"/>
      <c r="J108" s="598"/>
      <c r="K108" s="601"/>
    </row>
    <row r="109" spans="1:11" ht="11.25">
      <c r="A109" s="615"/>
      <c r="B109" s="600" t="s">
        <v>456</v>
      </c>
      <c r="C109" s="628">
        <v>10</v>
      </c>
      <c r="D109" s="629">
        <v>0.03690036900369004</v>
      </c>
      <c r="E109" s="629">
        <v>0.037037037037037035</v>
      </c>
      <c r="F109" s="615"/>
      <c r="G109" s="598"/>
      <c r="H109" s="598"/>
      <c r="I109" s="598"/>
      <c r="J109" s="598"/>
      <c r="K109" s="601"/>
    </row>
    <row r="110" spans="1:11" ht="11.25">
      <c r="A110" s="618"/>
      <c r="B110" s="604" t="s">
        <v>130</v>
      </c>
      <c r="C110" s="644">
        <v>1</v>
      </c>
      <c r="D110" s="645">
        <v>0.0036900369003690036</v>
      </c>
      <c r="E110" s="646" t="s">
        <v>131</v>
      </c>
      <c r="F110" s="615"/>
      <c r="G110" s="598"/>
      <c r="H110" s="598"/>
      <c r="I110" s="598"/>
      <c r="J110" s="598"/>
      <c r="K110" s="601"/>
    </row>
    <row r="111" spans="1:11" ht="11.25">
      <c r="A111" s="647" t="s">
        <v>477</v>
      </c>
      <c r="B111" s="648" t="s">
        <v>478</v>
      </c>
      <c r="C111" s="608"/>
      <c r="D111" s="649"/>
      <c r="E111" s="650"/>
      <c r="F111" s="615"/>
      <c r="G111" s="598"/>
      <c r="H111" s="598"/>
      <c r="I111" s="598"/>
      <c r="J111" s="598"/>
      <c r="K111" s="601"/>
    </row>
    <row r="112" spans="1:11" ht="11.25">
      <c r="A112" s="615"/>
      <c r="B112" s="651" t="s">
        <v>479</v>
      </c>
      <c r="C112" s="628">
        <v>51</v>
      </c>
      <c r="D112" s="629">
        <v>0.1881918819188192</v>
      </c>
      <c r="E112" s="629">
        <v>0.18888888888888888</v>
      </c>
      <c r="F112" s="615"/>
      <c r="G112" s="598"/>
      <c r="H112" s="598"/>
      <c r="I112" s="598"/>
      <c r="J112" s="598"/>
      <c r="K112" s="601"/>
    </row>
    <row r="113" spans="1:11" ht="11.25">
      <c r="A113" s="615"/>
      <c r="B113" s="651" t="s">
        <v>480</v>
      </c>
      <c r="C113" s="628">
        <v>151</v>
      </c>
      <c r="D113" s="629">
        <v>0.5571955719557196</v>
      </c>
      <c r="E113" s="629">
        <v>0.5592592592592592</v>
      </c>
      <c r="F113" s="615"/>
      <c r="G113" s="598"/>
      <c r="H113" s="598"/>
      <c r="I113" s="598"/>
      <c r="J113" s="598"/>
      <c r="K113" s="601"/>
    </row>
    <row r="114" spans="1:11" ht="11.25">
      <c r="A114" s="615"/>
      <c r="B114" s="651" t="s">
        <v>481</v>
      </c>
      <c r="C114" s="628">
        <v>47</v>
      </c>
      <c r="D114" s="629">
        <v>0.17343173431734318</v>
      </c>
      <c r="E114" s="629">
        <v>0.17407407407407408</v>
      </c>
      <c r="F114" s="615"/>
      <c r="G114" s="598"/>
      <c r="H114" s="598"/>
      <c r="I114" s="598"/>
      <c r="J114" s="598"/>
      <c r="K114" s="601"/>
    </row>
    <row r="115" spans="1:11" ht="11.25">
      <c r="A115" s="615"/>
      <c r="B115" s="651" t="s">
        <v>482</v>
      </c>
      <c r="C115" s="628">
        <v>16</v>
      </c>
      <c r="D115" s="629">
        <v>0.05904059040590406</v>
      </c>
      <c r="E115" s="629">
        <v>0.05925925925925926</v>
      </c>
      <c r="F115" s="615"/>
      <c r="G115" s="598"/>
      <c r="H115" s="598"/>
      <c r="I115" s="598"/>
      <c r="J115" s="598"/>
      <c r="K115" s="601"/>
    </row>
    <row r="116" spans="1:11" ht="11.25">
      <c r="A116" s="615"/>
      <c r="B116" s="651" t="s">
        <v>483</v>
      </c>
      <c r="C116" s="628">
        <v>5</v>
      </c>
      <c r="D116" s="629">
        <v>0.01845018450184502</v>
      </c>
      <c r="E116" s="629">
        <v>0.018518518518518517</v>
      </c>
      <c r="F116" s="615"/>
      <c r="G116" s="598"/>
      <c r="H116" s="598"/>
      <c r="I116" s="598"/>
      <c r="J116" s="598"/>
      <c r="K116" s="601"/>
    </row>
    <row r="117" spans="1:11" ht="11.25">
      <c r="A117" s="618"/>
      <c r="B117" s="605" t="s">
        <v>130</v>
      </c>
      <c r="C117" s="644">
        <v>1</v>
      </c>
      <c r="D117" s="645">
        <v>0.0036900369003690036</v>
      </c>
      <c r="E117" s="621" t="s">
        <v>131</v>
      </c>
      <c r="F117" s="615"/>
      <c r="G117" s="598"/>
      <c r="H117" s="598"/>
      <c r="I117" s="598"/>
      <c r="J117" s="598"/>
      <c r="K117" s="601"/>
    </row>
    <row r="118" spans="1:11" ht="11.25">
      <c r="A118" s="647" t="s">
        <v>484</v>
      </c>
      <c r="B118" s="648" t="s">
        <v>485</v>
      </c>
      <c r="C118" s="608"/>
      <c r="D118" s="649"/>
      <c r="E118" s="650"/>
      <c r="F118" s="615"/>
      <c r="G118" s="598"/>
      <c r="H118" s="598"/>
      <c r="I118" s="598"/>
      <c r="J118" s="598"/>
      <c r="K118" s="601"/>
    </row>
    <row r="119" spans="1:11" ht="11.25">
      <c r="A119" s="630" t="s">
        <v>438</v>
      </c>
      <c r="B119" s="651" t="s">
        <v>486</v>
      </c>
      <c r="C119" s="628"/>
      <c r="D119" s="629"/>
      <c r="E119" s="616"/>
      <c r="F119" s="615"/>
      <c r="G119" s="598"/>
      <c r="H119" s="598"/>
      <c r="I119" s="598"/>
      <c r="J119" s="598"/>
      <c r="K119" s="601"/>
    </row>
    <row r="120" spans="1:17" ht="11.25">
      <c r="A120" s="615"/>
      <c r="B120" s="651" t="s">
        <v>487</v>
      </c>
      <c r="C120" s="628">
        <v>158</v>
      </c>
      <c r="D120" s="629">
        <v>0.5830258302583026</v>
      </c>
      <c r="E120" s="629">
        <v>0.5851851851851851</v>
      </c>
      <c r="F120" s="615"/>
      <c r="G120" s="598"/>
      <c r="H120" s="598"/>
      <c r="I120" s="598"/>
      <c r="J120" s="598"/>
      <c r="K120" s="601"/>
      <c r="O120" s="596" t="s">
        <v>486</v>
      </c>
      <c r="P120" s="596" t="s">
        <v>488</v>
      </c>
      <c r="Q120" s="596" t="s">
        <v>489</v>
      </c>
    </row>
    <row r="121" spans="1:17" ht="11.25">
      <c r="A121" s="615"/>
      <c r="B121" s="651" t="s">
        <v>490</v>
      </c>
      <c r="C121" s="628">
        <v>71</v>
      </c>
      <c r="D121" s="629">
        <v>0.26199261992619927</v>
      </c>
      <c r="E121" s="629">
        <v>0.26296296296296295</v>
      </c>
      <c r="F121" s="615"/>
      <c r="G121" s="598"/>
      <c r="H121" s="598"/>
      <c r="I121" s="598"/>
      <c r="J121" s="598"/>
      <c r="K121" s="601"/>
      <c r="N121" s="651" t="s">
        <v>487</v>
      </c>
      <c r="O121" s="629">
        <f>E120</f>
        <v>0.5851851851851851</v>
      </c>
      <c r="P121" s="631">
        <f>E126</f>
        <v>0.2740740740740741</v>
      </c>
      <c r="Q121" s="631">
        <f>E132</f>
        <v>0.6555555555555556</v>
      </c>
    </row>
    <row r="122" spans="1:17" ht="11.25">
      <c r="A122" s="615"/>
      <c r="B122" s="651" t="s">
        <v>491</v>
      </c>
      <c r="C122" s="628">
        <v>29</v>
      </c>
      <c r="D122" s="629">
        <v>0.1070110701107011</v>
      </c>
      <c r="E122" s="629">
        <v>0.10740740740740741</v>
      </c>
      <c r="F122" s="615"/>
      <c r="G122" s="598"/>
      <c r="H122" s="598"/>
      <c r="I122" s="598"/>
      <c r="J122" s="598"/>
      <c r="K122" s="601"/>
      <c r="N122" s="651" t="s">
        <v>490</v>
      </c>
      <c r="O122" s="629">
        <f>E121</f>
        <v>0.26296296296296295</v>
      </c>
      <c r="P122" s="631">
        <f>E127</f>
        <v>0.3962962962962963</v>
      </c>
      <c r="Q122" s="631">
        <f>E133</f>
        <v>0.2111111111111111</v>
      </c>
    </row>
    <row r="123" spans="1:17" ht="11.25">
      <c r="A123" s="615"/>
      <c r="B123" s="600" t="s">
        <v>492</v>
      </c>
      <c r="C123" s="628">
        <v>12</v>
      </c>
      <c r="D123" s="629">
        <v>0.04428044280442804</v>
      </c>
      <c r="E123" s="629">
        <v>0.044444444444444446</v>
      </c>
      <c r="F123" s="615"/>
      <c r="G123" s="598"/>
      <c r="H123" s="598"/>
      <c r="I123" s="598"/>
      <c r="J123" s="598"/>
      <c r="K123" s="601"/>
      <c r="N123" s="651" t="s">
        <v>491</v>
      </c>
      <c r="O123" s="629">
        <f>E122</f>
        <v>0.10740740740740741</v>
      </c>
      <c r="P123" s="631">
        <f>E128</f>
        <v>0.23703703703703705</v>
      </c>
      <c r="Q123" s="631">
        <f>E134</f>
        <v>0.08518518518518518</v>
      </c>
    </row>
    <row r="124" spans="1:17" ht="11.25">
      <c r="A124" s="632"/>
      <c r="B124" s="633" t="s">
        <v>130</v>
      </c>
      <c r="C124" s="634">
        <v>1</v>
      </c>
      <c r="D124" s="635">
        <v>0.0036900369003690036</v>
      </c>
      <c r="E124" s="636" t="s">
        <v>131</v>
      </c>
      <c r="F124" s="615"/>
      <c r="G124" s="598"/>
      <c r="H124" s="598"/>
      <c r="I124" s="598"/>
      <c r="J124" s="598"/>
      <c r="K124" s="601"/>
      <c r="N124" s="600" t="s">
        <v>492</v>
      </c>
      <c r="O124" s="629">
        <f>E123</f>
        <v>0.044444444444444446</v>
      </c>
      <c r="P124" s="631">
        <f>E129</f>
        <v>0.09259259259259259</v>
      </c>
      <c r="Q124" s="631">
        <f>E135</f>
        <v>0.04814814814814815</v>
      </c>
    </row>
    <row r="125" spans="1:11" ht="11.25">
      <c r="A125" s="630" t="s">
        <v>459</v>
      </c>
      <c r="B125" s="651" t="s">
        <v>488</v>
      </c>
      <c r="C125" s="628"/>
      <c r="D125" s="629"/>
      <c r="E125" s="652"/>
      <c r="F125" s="615"/>
      <c r="G125" s="598"/>
      <c r="H125" s="598"/>
      <c r="I125" s="598"/>
      <c r="J125" s="598"/>
      <c r="K125" s="601"/>
    </row>
    <row r="126" spans="1:11" ht="11.25">
      <c r="A126" s="615"/>
      <c r="B126" s="651" t="s">
        <v>487</v>
      </c>
      <c r="C126" s="628">
        <v>74</v>
      </c>
      <c r="D126" s="629">
        <v>0.2730627306273063</v>
      </c>
      <c r="E126" s="629">
        <v>0.2740740740740741</v>
      </c>
      <c r="F126" s="615"/>
      <c r="G126" s="598"/>
      <c r="H126" s="598"/>
      <c r="I126" s="598"/>
      <c r="J126" s="598"/>
      <c r="K126" s="601"/>
    </row>
    <row r="127" spans="1:17" ht="11.25">
      <c r="A127" s="615"/>
      <c r="B127" s="651" t="s">
        <v>490</v>
      </c>
      <c r="C127" s="628">
        <v>107</v>
      </c>
      <c r="D127" s="629">
        <v>0.3948339483394834</v>
      </c>
      <c r="E127" s="629">
        <v>0.3962962962962963</v>
      </c>
      <c r="F127" s="615"/>
      <c r="G127" s="598"/>
      <c r="H127" s="598"/>
      <c r="I127" s="598"/>
      <c r="J127" s="598"/>
      <c r="K127" s="601"/>
      <c r="N127" s="596" t="s">
        <v>493</v>
      </c>
      <c r="O127" s="631">
        <f>SUM(O121:O122)</f>
        <v>0.8481481481481481</v>
      </c>
      <c r="P127" s="631">
        <f>SUM(P121:P122)</f>
        <v>0.6703703703703704</v>
      </c>
      <c r="Q127" s="631">
        <f>SUM(Q121:Q122)</f>
        <v>0.8666666666666667</v>
      </c>
    </row>
    <row r="128" spans="1:11" ht="11.25">
      <c r="A128" s="615"/>
      <c r="B128" s="651" t="s">
        <v>491</v>
      </c>
      <c r="C128" s="628">
        <v>64</v>
      </c>
      <c r="D128" s="629">
        <v>0.23616236162361623</v>
      </c>
      <c r="E128" s="629">
        <v>0.23703703703703705</v>
      </c>
      <c r="F128" s="615"/>
      <c r="G128" s="598"/>
      <c r="H128" s="598"/>
      <c r="I128" s="598"/>
      <c r="J128" s="598"/>
      <c r="K128" s="601"/>
    </row>
    <row r="129" spans="1:11" ht="11.25">
      <c r="A129" s="615"/>
      <c r="B129" s="651" t="s">
        <v>492</v>
      </c>
      <c r="C129" s="628">
        <v>25</v>
      </c>
      <c r="D129" s="629">
        <v>0.09225092250922509</v>
      </c>
      <c r="E129" s="629">
        <v>0.09259259259259259</v>
      </c>
      <c r="F129" s="615"/>
      <c r="G129" s="598"/>
      <c r="H129" s="598"/>
      <c r="I129" s="598"/>
      <c r="J129" s="598"/>
      <c r="K129" s="601"/>
    </row>
    <row r="130" spans="1:11" ht="11.25">
      <c r="A130" s="632"/>
      <c r="B130" s="633" t="s">
        <v>130</v>
      </c>
      <c r="C130" s="634">
        <v>1</v>
      </c>
      <c r="D130" s="635">
        <v>0.0036900369003690036</v>
      </c>
      <c r="E130" s="636" t="s">
        <v>131</v>
      </c>
      <c r="F130" s="615"/>
      <c r="G130" s="598"/>
      <c r="H130" s="598"/>
      <c r="I130" s="598"/>
      <c r="J130" s="598"/>
      <c r="K130" s="601"/>
    </row>
    <row r="131" spans="1:11" ht="11.25">
      <c r="A131" s="630" t="s">
        <v>462</v>
      </c>
      <c r="B131" s="651" t="s">
        <v>489</v>
      </c>
      <c r="C131" s="628"/>
      <c r="D131" s="629"/>
      <c r="E131" s="652"/>
      <c r="F131" s="615"/>
      <c r="G131" s="598"/>
      <c r="H131" s="598"/>
      <c r="I131" s="598"/>
      <c r="J131" s="598"/>
      <c r="K131" s="601"/>
    </row>
    <row r="132" spans="1:11" ht="9.75" customHeight="1">
      <c r="A132" s="615"/>
      <c r="B132" s="651" t="s">
        <v>487</v>
      </c>
      <c r="C132" s="628">
        <v>177</v>
      </c>
      <c r="D132" s="629">
        <v>0.6531365313653137</v>
      </c>
      <c r="E132" s="629">
        <v>0.6555555555555556</v>
      </c>
      <c r="F132" s="615"/>
      <c r="G132" s="598"/>
      <c r="H132" s="598"/>
      <c r="I132" s="598"/>
      <c r="J132" s="598"/>
      <c r="K132" s="601"/>
    </row>
    <row r="133" spans="1:11" ht="10.5" customHeight="1">
      <c r="A133" s="615"/>
      <c r="B133" s="651" t="s">
        <v>490</v>
      </c>
      <c r="C133" s="628">
        <v>57</v>
      </c>
      <c r="D133" s="629">
        <v>0.21033210332103322</v>
      </c>
      <c r="E133" s="629">
        <v>0.2111111111111111</v>
      </c>
      <c r="F133" s="615"/>
      <c r="G133" s="598"/>
      <c r="H133" s="598"/>
      <c r="I133" s="598"/>
      <c r="J133" s="598"/>
      <c r="K133" s="601"/>
    </row>
    <row r="134" spans="1:11" ht="10.5" customHeight="1">
      <c r="A134" s="615"/>
      <c r="B134" s="651" t="s">
        <v>491</v>
      </c>
      <c r="C134" s="628">
        <v>23</v>
      </c>
      <c r="D134" s="629">
        <v>0.08487084870848709</v>
      </c>
      <c r="E134" s="629">
        <v>0.08518518518518518</v>
      </c>
      <c r="F134" s="615"/>
      <c r="G134" s="598"/>
      <c r="H134" s="598"/>
      <c r="I134" s="598"/>
      <c r="J134" s="598"/>
      <c r="K134" s="601"/>
    </row>
    <row r="135" spans="1:11" ht="11.25">
      <c r="A135" s="615"/>
      <c r="B135" s="600" t="s">
        <v>492</v>
      </c>
      <c r="C135" s="628">
        <v>13</v>
      </c>
      <c r="D135" s="629">
        <v>0.04797047970479705</v>
      </c>
      <c r="E135" s="629">
        <v>0.04814814814814815</v>
      </c>
      <c r="F135" s="615"/>
      <c r="G135" s="598"/>
      <c r="H135" s="598"/>
      <c r="I135" s="598"/>
      <c r="J135" s="598"/>
      <c r="K135" s="601"/>
    </row>
    <row r="136" spans="1:11" ht="10.5" customHeight="1">
      <c r="A136" s="615"/>
      <c r="B136" s="633" t="s">
        <v>130</v>
      </c>
      <c r="C136" s="644">
        <v>1</v>
      </c>
      <c r="D136" s="645">
        <v>0.0036900369003690036</v>
      </c>
      <c r="E136" s="636" t="s">
        <v>131</v>
      </c>
      <c r="F136" s="615"/>
      <c r="G136" s="598"/>
      <c r="H136" s="598"/>
      <c r="I136" s="598"/>
      <c r="J136" s="598"/>
      <c r="K136" s="601"/>
    </row>
    <row r="137" spans="1:11" ht="11.25">
      <c r="A137" s="647" t="s">
        <v>370</v>
      </c>
      <c r="B137" s="648" t="s">
        <v>371</v>
      </c>
      <c r="C137" s="594"/>
      <c r="D137" s="649"/>
      <c r="E137" s="650"/>
      <c r="F137" s="615"/>
      <c r="G137" s="598"/>
      <c r="H137" s="598"/>
      <c r="I137" s="598"/>
      <c r="J137" s="598"/>
      <c r="K137" s="601"/>
    </row>
    <row r="138" spans="1:11" ht="11.25">
      <c r="A138" s="615"/>
      <c r="B138" s="653" t="s">
        <v>372</v>
      </c>
      <c r="C138" s="600"/>
      <c r="D138" s="629"/>
      <c r="E138" s="616"/>
      <c r="F138" s="615"/>
      <c r="G138" s="598"/>
      <c r="H138" s="598"/>
      <c r="I138" s="598"/>
      <c r="J138" s="598"/>
      <c r="K138" s="601"/>
    </row>
    <row r="139" spans="1:11" ht="11.25">
      <c r="A139" s="615"/>
      <c r="B139" s="651" t="s">
        <v>373</v>
      </c>
      <c r="C139" s="600">
        <v>32</v>
      </c>
      <c r="D139" s="629">
        <v>0.11808118081180811</v>
      </c>
      <c r="E139" s="629">
        <v>0.11940298507462686</v>
      </c>
      <c r="F139" s="615"/>
      <c r="G139" s="598"/>
      <c r="H139" s="598"/>
      <c r="I139" s="598"/>
      <c r="J139" s="598"/>
      <c r="K139" s="601"/>
    </row>
    <row r="140" spans="1:11" ht="11.25">
      <c r="A140" s="615"/>
      <c r="B140" s="651" t="s">
        <v>374</v>
      </c>
      <c r="C140" s="600">
        <v>104</v>
      </c>
      <c r="D140" s="629">
        <v>0.3837638376383764</v>
      </c>
      <c r="E140" s="629">
        <v>0.3880597014925373</v>
      </c>
      <c r="F140" s="615"/>
      <c r="G140" s="598"/>
      <c r="H140" s="598"/>
      <c r="I140" s="598"/>
      <c r="J140" s="598"/>
      <c r="K140" s="601"/>
    </row>
    <row r="141" spans="1:11" ht="11.25">
      <c r="A141" s="615"/>
      <c r="B141" s="651" t="s">
        <v>375</v>
      </c>
      <c r="C141" s="600">
        <v>115</v>
      </c>
      <c r="D141" s="629">
        <v>0.42435424354243545</v>
      </c>
      <c r="E141" s="629">
        <v>0.4291044776119403</v>
      </c>
      <c r="F141" s="615"/>
      <c r="G141" s="598"/>
      <c r="H141" s="598"/>
      <c r="I141" s="598"/>
      <c r="J141" s="598"/>
      <c r="K141" s="601"/>
    </row>
    <row r="142" spans="1:11" ht="11.25">
      <c r="A142" s="615"/>
      <c r="B142" s="651" t="s">
        <v>376</v>
      </c>
      <c r="C142" s="600">
        <v>13</v>
      </c>
      <c r="D142" s="629">
        <v>0.04797047970479705</v>
      </c>
      <c r="E142" s="629">
        <v>0.048507462686567165</v>
      </c>
      <c r="F142" s="615"/>
      <c r="G142" s="598"/>
      <c r="H142" s="598"/>
      <c r="I142" s="598"/>
      <c r="J142" s="598"/>
      <c r="K142" s="601"/>
    </row>
    <row r="143" spans="1:11" ht="11.25">
      <c r="A143" s="615"/>
      <c r="B143" s="651" t="s">
        <v>377</v>
      </c>
      <c r="C143" s="600">
        <v>4</v>
      </c>
      <c r="D143" s="629">
        <v>0.014760147601476014</v>
      </c>
      <c r="E143" s="629">
        <v>0.014925373134328358</v>
      </c>
      <c r="F143" s="615"/>
      <c r="G143" s="598"/>
      <c r="H143" s="598"/>
      <c r="I143" s="598"/>
      <c r="J143" s="598"/>
      <c r="K143" s="601"/>
    </row>
    <row r="144" spans="1:11" ht="11.25">
      <c r="A144" s="618"/>
      <c r="B144" s="605" t="s">
        <v>130</v>
      </c>
      <c r="C144" s="604">
        <v>3</v>
      </c>
      <c r="D144" s="645">
        <v>0.01107011070110701</v>
      </c>
      <c r="E144" s="621" t="s">
        <v>131</v>
      </c>
      <c r="F144" s="618"/>
      <c r="G144" s="603"/>
      <c r="H144" s="603"/>
      <c r="I144" s="603"/>
      <c r="J144" s="603"/>
      <c r="K144" s="619"/>
    </row>
    <row r="145" spans="1:11" ht="12.75">
      <c r="A145" s="591" t="s">
        <v>433</v>
      </c>
      <c r="B145" s="592"/>
      <c r="C145" s="593"/>
      <c r="D145" s="643"/>
      <c r="E145" s="643"/>
      <c r="F145" s="594"/>
      <c r="G145" s="594"/>
      <c r="H145" s="594"/>
      <c r="I145" s="594"/>
      <c r="J145" s="594"/>
      <c r="K145" s="595" t="s">
        <v>494</v>
      </c>
    </row>
    <row r="146" spans="1:11" ht="12.75">
      <c r="A146" s="597" t="s">
        <v>95</v>
      </c>
      <c r="B146" s="598"/>
      <c r="C146" s="599"/>
      <c r="D146" s="599"/>
      <c r="E146" s="599"/>
      <c r="F146" s="600"/>
      <c r="G146" s="600"/>
      <c r="H146" s="600"/>
      <c r="I146" s="600"/>
      <c r="J146" s="600"/>
      <c r="K146" s="601"/>
    </row>
    <row r="147" spans="1:11" ht="12.75">
      <c r="A147" s="149" t="s">
        <v>435</v>
      </c>
      <c r="B147" s="598"/>
      <c r="C147" s="599"/>
      <c r="D147" s="599"/>
      <c r="E147" s="599"/>
      <c r="F147" s="600"/>
      <c r="G147" s="600"/>
      <c r="H147" s="600"/>
      <c r="I147" s="600"/>
      <c r="J147" s="600"/>
      <c r="K147" s="601"/>
    </row>
    <row r="148" spans="1:15" ht="12.75">
      <c r="A148" s="602" t="s">
        <v>116</v>
      </c>
      <c r="B148" s="603"/>
      <c r="C148" s="603"/>
      <c r="D148" s="603"/>
      <c r="E148" s="603"/>
      <c r="F148" s="603"/>
      <c r="G148" s="603"/>
      <c r="H148" s="604"/>
      <c r="I148" s="604"/>
      <c r="J148" s="604"/>
      <c r="K148" s="605"/>
      <c r="L148" s="606"/>
      <c r="M148" s="607"/>
      <c r="N148" s="606"/>
      <c r="O148" s="606"/>
    </row>
    <row r="149" spans="1:18" ht="9.75" customHeight="1">
      <c r="A149" s="608"/>
      <c r="B149" s="609"/>
      <c r="C149" s="608"/>
      <c r="D149" s="610" t="s">
        <v>16</v>
      </c>
      <c r="E149" s="612" t="s">
        <v>16</v>
      </c>
      <c r="F149" s="611"/>
      <c r="G149" s="592"/>
      <c r="H149" s="610"/>
      <c r="I149" s="610"/>
      <c r="J149" s="610"/>
      <c r="K149" s="612"/>
      <c r="L149" s="607"/>
      <c r="M149" s="607"/>
      <c r="N149" s="607"/>
      <c r="O149" s="607"/>
      <c r="P149" s="607"/>
      <c r="Q149" s="607"/>
      <c r="R149" s="607"/>
    </row>
    <row r="150" spans="1:19" ht="11.25" customHeight="1">
      <c r="A150" s="613"/>
      <c r="B150" s="614" t="s">
        <v>468</v>
      </c>
      <c r="C150" s="615"/>
      <c r="D150" s="616" t="s">
        <v>120</v>
      </c>
      <c r="E150" s="617" t="s">
        <v>121</v>
      </c>
      <c r="F150" s="615"/>
      <c r="G150" s="598"/>
      <c r="H150" s="616"/>
      <c r="I150" s="616"/>
      <c r="J150" s="616"/>
      <c r="K150" s="617"/>
      <c r="L150" s="607"/>
      <c r="M150" s="607"/>
      <c r="N150" s="607"/>
      <c r="O150" s="607"/>
      <c r="P150" s="607"/>
      <c r="Q150" s="607"/>
      <c r="R150" s="607"/>
      <c r="S150" s="607"/>
    </row>
    <row r="151" spans="1:22" ht="9.75" customHeight="1">
      <c r="A151" s="618"/>
      <c r="B151" s="619"/>
      <c r="C151" s="620" t="s">
        <v>15</v>
      </c>
      <c r="D151" s="621" t="s">
        <v>122</v>
      </c>
      <c r="E151" s="646" t="s">
        <v>122</v>
      </c>
      <c r="F151" s="615"/>
      <c r="G151" s="598"/>
      <c r="H151" s="616"/>
      <c r="I151" s="616"/>
      <c r="J151" s="616"/>
      <c r="K151" s="617"/>
      <c r="L151" s="607"/>
      <c r="M151" s="607"/>
      <c r="N151" s="607"/>
      <c r="O151" s="651" t="s">
        <v>495</v>
      </c>
      <c r="P151" s="651" t="s">
        <v>496</v>
      </c>
      <c r="Q151" s="651" t="s">
        <v>497</v>
      </c>
      <c r="R151" s="651" t="s">
        <v>498</v>
      </c>
      <c r="S151" s="651" t="s">
        <v>499</v>
      </c>
      <c r="T151" s="651" t="s">
        <v>500</v>
      </c>
      <c r="U151" s="651" t="s">
        <v>501</v>
      </c>
      <c r="V151" s="651" t="s">
        <v>502</v>
      </c>
    </row>
    <row r="152" spans="1:22" ht="11.25">
      <c r="A152" s="647" t="s">
        <v>503</v>
      </c>
      <c r="B152" s="648" t="s">
        <v>504</v>
      </c>
      <c r="C152" s="594"/>
      <c r="D152" s="649"/>
      <c r="E152" s="654"/>
      <c r="F152" s="615"/>
      <c r="G152" s="598"/>
      <c r="H152" s="598"/>
      <c r="I152" s="598"/>
      <c r="J152" s="598"/>
      <c r="K152" s="601"/>
      <c r="N152" s="651" t="s">
        <v>505</v>
      </c>
      <c r="O152" s="631">
        <f>E154</f>
        <v>0.2899628252788104</v>
      </c>
      <c r="P152" s="631">
        <f>E159</f>
        <v>0.20446096654275092</v>
      </c>
      <c r="Q152" s="631">
        <f>E164</f>
        <v>0.3382899628252788</v>
      </c>
      <c r="R152" s="631">
        <f>E169</f>
        <v>0.2209737827715356</v>
      </c>
      <c r="S152" s="631">
        <f>E174</f>
        <v>0.31716417910447764</v>
      </c>
      <c r="T152" s="631">
        <f>E179</f>
        <v>0.07835820895522388</v>
      </c>
      <c r="U152" s="631">
        <f>E184</f>
        <v>0.25842696629213485</v>
      </c>
      <c r="V152" s="631">
        <f>E194</f>
        <v>0.6217228464419475</v>
      </c>
    </row>
    <row r="153" spans="1:22" ht="10.5" customHeight="1">
      <c r="A153" s="630" t="s">
        <v>438</v>
      </c>
      <c r="B153" s="651" t="s">
        <v>495</v>
      </c>
      <c r="C153" s="600"/>
      <c r="D153" s="629"/>
      <c r="E153" s="617"/>
      <c r="F153" s="615"/>
      <c r="G153" s="598"/>
      <c r="H153" s="598"/>
      <c r="I153" s="598"/>
      <c r="J153" s="598"/>
      <c r="K153" s="601"/>
      <c r="N153" s="651" t="s">
        <v>506</v>
      </c>
      <c r="O153" s="631">
        <f>E155</f>
        <v>0.3643122676579926</v>
      </c>
      <c r="P153" s="631">
        <f>E160</f>
        <v>0.31970260223048325</v>
      </c>
      <c r="Q153" s="631">
        <f>E165</f>
        <v>0.3308550185873606</v>
      </c>
      <c r="R153" s="631">
        <f>E170</f>
        <v>0.3857677902621723</v>
      </c>
      <c r="S153" s="631">
        <f>E175</f>
        <v>0.3917910447761194</v>
      </c>
      <c r="T153" s="631">
        <f>E180</f>
        <v>0.19029850746268656</v>
      </c>
      <c r="U153" s="631">
        <f>E185</f>
        <v>0.26591760299625467</v>
      </c>
      <c r="V153" s="631">
        <f>E195</f>
        <v>0.27715355805243447</v>
      </c>
    </row>
    <row r="154" spans="1:22" ht="10.5" customHeight="1">
      <c r="A154" s="615"/>
      <c r="B154" s="651" t="s">
        <v>505</v>
      </c>
      <c r="C154" s="600">
        <v>78</v>
      </c>
      <c r="D154" s="629">
        <v>0.2878228782287823</v>
      </c>
      <c r="E154" s="655">
        <v>0.2899628252788104</v>
      </c>
      <c r="F154" s="615"/>
      <c r="G154" s="598"/>
      <c r="H154" s="598"/>
      <c r="I154" s="598"/>
      <c r="J154" s="598"/>
      <c r="K154" s="601"/>
      <c r="N154" s="651" t="s">
        <v>507</v>
      </c>
      <c r="O154" s="631">
        <f>E156</f>
        <v>0.34572490706319703</v>
      </c>
      <c r="P154" s="631">
        <f>E161</f>
        <v>0.4758364312267658</v>
      </c>
      <c r="Q154" s="631">
        <f>E166</f>
        <v>0.3308550185873606</v>
      </c>
      <c r="R154" s="631">
        <f>E171</f>
        <v>0.39325842696629215</v>
      </c>
      <c r="S154" s="631">
        <f>E176</f>
        <v>0.291044776119403</v>
      </c>
      <c r="T154" s="631">
        <f>E181</f>
        <v>0.7313432835820896</v>
      </c>
      <c r="U154" s="631">
        <f>E186</f>
        <v>0.4756554307116105</v>
      </c>
      <c r="V154" s="631">
        <f>E196</f>
        <v>0.10112359550561797</v>
      </c>
    </row>
    <row r="155" spans="1:18" ht="10.5" customHeight="1">
      <c r="A155" s="615"/>
      <c r="B155" s="651" t="s">
        <v>506</v>
      </c>
      <c r="C155" s="600">
        <v>98</v>
      </c>
      <c r="D155" s="629">
        <v>0.36162361623616235</v>
      </c>
      <c r="E155" s="655">
        <v>0.3643122676579926</v>
      </c>
      <c r="F155" s="615"/>
      <c r="G155" s="598"/>
      <c r="H155" s="598"/>
      <c r="I155" s="598"/>
      <c r="J155" s="598"/>
      <c r="K155" s="601"/>
      <c r="N155" s="656" t="s">
        <v>130</v>
      </c>
      <c r="O155" s="631" t="str">
        <f>E157</f>
        <v>--  </v>
      </c>
      <c r="Q155" s="631" t="str">
        <f>E167</f>
        <v>--  </v>
      </c>
      <c r="R155" s="631" t="str">
        <f>E172</f>
        <v>--  </v>
      </c>
    </row>
    <row r="156" spans="1:16" ht="10.5" customHeight="1">
      <c r="A156" s="615"/>
      <c r="B156" s="651" t="s">
        <v>507</v>
      </c>
      <c r="C156" s="600">
        <v>93</v>
      </c>
      <c r="D156" s="629">
        <v>0.34317343173431736</v>
      </c>
      <c r="E156" s="655">
        <v>0.34572490706319703</v>
      </c>
      <c r="F156" s="615"/>
      <c r="G156" s="598"/>
      <c r="H156" s="598"/>
      <c r="I156" s="598"/>
      <c r="J156" s="598"/>
      <c r="K156" s="601"/>
      <c r="P156" s="631" t="str">
        <f>E162</f>
        <v>--  </v>
      </c>
    </row>
    <row r="157" spans="1:11" ht="10.5" customHeight="1">
      <c r="A157" s="632"/>
      <c r="B157" s="656" t="s">
        <v>130</v>
      </c>
      <c r="C157" s="633">
        <v>2</v>
      </c>
      <c r="D157" s="635">
        <v>0.007380073800738007</v>
      </c>
      <c r="E157" s="640" t="s">
        <v>131</v>
      </c>
      <c r="F157" s="615"/>
      <c r="G157" s="598"/>
      <c r="H157" s="598"/>
      <c r="I157" s="598"/>
      <c r="J157" s="598"/>
      <c r="K157" s="601"/>
    </row>
    <row r="158" spans="1:11" ht="10.5" customHeight="1">
      <c r="A158" s="630" t="s">
        <v>459</v>
      </c>
      <c r="B158" s="651" t="s">
        <v>496</v>
      </c>
      <c r="C158" s="600"/>
      <c r="D158" s="629"/>
      <c r="E158" s="657"/>
      <c r="F158" s="615"/>
      <c r="G158" s="598"/>
      <c r="H158" s="598"/>
      <c r="I158" s="598"/>
      <c r="J158" s="598"/>
      <c r="K158" s="601"/>
    </row>
    <row r="159" spans="1:11" ht="10.5" customHeight="1">
      <c r="A159" s="615"/>
      <c r="B159" s="651" t="s">
        <v>505</v>
      </c>
      <c r="C159" s="600">
        <v>55</v>
      </c>
      <c r="D159" s="629">
        <v>0.2029520295202952</v>
      </c>
      <c r="E159" s="655">
        <v>0.20446096654275092</v>
      </c>
      <c r="F159" s="615"/>
      <c r="G159" s="598"/>
      <c r="H159" s="598"/>
      <c r="I159" s="598"/>
      <c r="J159" s="598"/>
      <c r="K159" s="601"/>
    </row>
    <row r="160" spans="1:22" ht="10.5" customHeight="1">
      <c r="A160" s="615"/>
      <c r="B160" s="651" t="s">
        <v>506</v>
      </c>
      <c r="C160" s="600">
        <v>86</v>
      </c>
      <c r="D160" s="629">
        <v>0.3173431734317343</v>
      </c>
      <c r="E160" s="655">
        <v>0.31970260223048325</v>
      </c>
      <c r="F160" s="615"/>
      <c r="G160" s="598"/>
      <c r="H160" s="598"/>
      <c r="I160" s="598"/>
      <c r="J160" s="598"/>
      <c r="K160" s="601"/>
      <c r="N160" s="596" t="s">
        <v>508</v>
      </c>
      <c r="O160" s="631">
        <f aca="true" t="shared" si="1" ref="O160:V160">SUM(O152:O153)</f>
        <v>0.654275092936803</v>
      </c>
      <c r="P160" s="631">
        <f t="shared" si="1"/>
        <v>0.5241635687732342</v>
      </c>
      <c r="Q160" s="631">
        <f t="shared" si="1"/>
        <v>0.6691449814126393</v>
      </c>
      <c r="R160" s="631">
        <f t="shared" si="1"/>
        <v>0.6067415730337079</v>
      </c>
      <c r="S160" s="631">
        <f t="shared" si="1"/>
        <v>0.7089552238805971</v>
      </c>
      <c r="T160" s="631">
        <f t="shared" si="1"/>
        <v>0.26865671641791045</v>
      </c>
      <c r="U160" s="631">
        <f t="shared" si="1"/>
        <v>0.5243445692883895</v>
      </c>
      <c r="V160" s="631">
        <f t="shared" si="1"/>
        <v>0.898876404494382</v>
      </c>
    </row>
    <row r="161" spans="1:11" ht="10.5" customHeight="1">
      <c r="A161" s="615"/>
      <c r="B161" s="651" t="s">
        <v>507</v>
      </c>
      <c r="C161" s="600">
        <v>128</v>
      </c>
      <c r="D161" s="629">
        <v>0.47232472324723246</v>
      </c>
      <c r="E161" s="655">
        <v>0.4758364312267658</v>
      </c>
      <c r="F161" s="615"/>
      <c r="G161" s="598"/>
      <c r="H161" s="598"/>
      <c r="I161" s="598"/>
      <c r="J161" s="598"/>
      <c r="K161" s="601"/>
    </row>
    <row r="162" spans="1:11" ht="10.5" customHeight="1">
      <c r="A162" s="632"/>
      <c r="B162" s="656" t="s">
        <v>130</v>
      </c>
      <c r="C162" s="633">
        <v>2</v>
      </c>
      <c r="D162" s="635">
        <v>0.007380073800738007</v>
      </c>
      <c r="E162" s="640" t="s">
        <v>131</v>
      </c>
      <c r="F162" s="615"/>
      <c r="G162" s="598"/>
      <c r="H162" s="598"/>
      <c r="I162" s="598"/>
      <c r="J162" s="598"/>
      <c r="K162" s="601"/>
    </row>
    <row r="163" spans="1:11" ht="10.5" customHeight="1">
      <c r="A163" s="630" t="s">
        <v>462</v>
      </c>
      <c r="B163" s="651" t="s">
        <v>497</v>
      </c>
      <c r="C163" s="600"/>
      <c r="D163" s="629"/>
      <c r="E163" s="657"/>
      <c r="F163" s="615"/>
      <c r="G163" s="598"/>
      <c r="H163" s="598"/>
      <c r="I163" s="598"/>
      <c r="J163" s="598"/>
      <c r="K163" s="601"/>
    </row>
    <row r="164" spans="1:11" ht="10.5" customHeight="1">
      <c r="A164" s="615"/>
      <c r="B164" s="651" t="s">
        <v>505</v>
      </c>
      <c r="C164" s="600">
        <v>91</v>
      </c>
      <c r="D164" s="629">
        <v>0.33579335793357934</v>
      </c>
      <c r="E164" s="655">
        <v>0.3382899628252788</v>
      </c>
      <c r="F164" s="615"/>
      <c r="G164" s="598"/>
      <c r="H164" s="598"/>
      <c r="I164" s="598"/>
      <c r="J164" s="598"/>
      <c r="K164" s="601"/>
    </row>
    <row r="165" spans="1:11" ht="10.5" customHeight="1">
      <c r="A165" s="615"/>
      <c r="B165" s="651" t="s">
        <v>506</v>
      </c>
      <c r="C165" s="600">
        <v>89</v>
      </c>
      <c r="D165" s="629">
        <v>0.3284132841328413</v>
      </c>
      <c r="E165" s="655">
        <v>0.3308550185873606</v>
      </c>
      <c r="F165" s="615"/>
      <c r="G165" s="598"/>
      <c r="H165" s="598"/>
      <c r="I165" s="598"/>
      <c r="J165" s="598"/>
      <c r="K165" s="601"/>
    </row>
    <row r="166" spans="1:11" ht="10.5" customHeight="1">
      <c r="A166" s="615"/>
      <c r="B166" s="651" t="s">
        <v>507</v>
      </c>
      <c r="C166" s="600">
        <v>89</v>
      </c>
      <c r="D166" s="629">
        <v>0.3284132841328413</v>
      </c>
      <c r="E166" s="655">
        <v>0.3308550185873606</v>
      </c>
      <c r="F166" s="615"/>
      <c r="G166" s="598"/>
      <c r="H166" s="598"/>
      <c r="I166" s="598"/>
      <c r="J166" s="598"/>
      <c r="K166" s="601"/>
    </row>
    <row r="167" spans="1:11" ht="10.5" customHeight="1">
      <c r="A167" s="632"/>
      <c r="B167" s="656" t="s">
        <v>130</v>
      </c>
      <c r="C167" s="633">
        <v>2</v>
      </c>
      <c r="D167" s="635">
        <v>0.007380073800738007</v>
      </c>
      <c r="E167" s="640" t="s">
        <v>131</v>
      </c>
      <c r="F167" s="615"/>
      <c r="G167" s="598"/>
      <c r="H167" s="598"/>
      <c r="I167" s="598"/>
      <c r="J167" s="598"/>
      <c r="K167" s="601"/>
    </row>
    <row r="168" spans="1:11" ht="10.5" customHeight="1">
      <c r="A168" s="630" t="s">
        <v>465</v>
      </c>
      <c r="B168" s="651" t="s">
        <v>498</v>
      </c>
      <c r="C168" s="600"/>
      <c r="D168" s="629"/>
      <c r="E168" s="657"/>
      <c r="F168" s="615"/>
      <c r="G168" s="598"/>
      <c r="H168" s="598"/>
      <c r="I168" s="598"/>
      <c r="J168" s="598"/>
      <c r="K168" s="601"/>
    </row>
    <row r="169" spans="1:11" ht="10.5" customHeight="1">
      <c r="A169" s="615"/>
      <c r="B169" s="651" t="s">
        <v>505</v>
      </c>
      <c r="C169" s="600">
        <v>59</v>
      </c>
      <c r="D169" s="629">
        <v>0.2177121771217712</v>
      </c>
      <c r="E169" s="655">
        <v>0.2209737827715356</v>
      </c>
      <c r="F169" s="615"/>
      <c r="G169" s="598"/>
      <c r="H169" s="598"/>
      <c r="I169" s="598"/>
      <c r="J169" s="598"/>
      <c r="K169" s="601"/>
    </row>
    <row r="170" spans="1:11" ht="10.5" customHeight="1">
      <c r="A170" s="615"/>
      <c r="B170" s="651" t="s">
        <v>506</v>
      </c>
      <c r="C170" s="600">
        <v>103</v>
      </c>
      <c r="D170" s="629">
        <v>0.3800738007380074</v>
      </c>
      <c r="E170" s="655">
        <v>0.3857677902621723</v>
      </c>
      <c r="F170" s="615"/>
      <c r="G170" s="598"/>
      <c r="H170" s="598"/>
      <c r="I170" s="598"/>
      <c r="J170" s="598"/>
      <c r="K170" s="601"/>
    </row>
    <row r="171" spans="1:11" ht="10.5" customHeight="1">
      <c r="A171" s="615"/>
      <c r="B171" s="651" t="s">
        <v>507</v>
      </c>
      <c r="C171" s="600">
        <v>105</v>
      </c>
      <c r="D171" s="629">
        <v>0.3874538745387454</v>
      </c>
      <c r="E171" s="655">
        <v>0.39325842696629215</v>
      </c>
      <c r="F171" s="615"/>
      <c r="G171" s="598"/>
      <c r="H171" s="598"/>
      <c r="I171" s="598"/>
      <c r="J171" s="598"/>
      <c r="K171" s="601"/>
    </row>
    <row r="172" spans="1:11" ht="10.5" customHeight="1">
      <c r="A172" s="632"/>
      <c r="B172" s="656" t="s">
        <v>130</v>
      </c>
      <c r="C172" s="633">
        <v>4</v>
      </c>
      <c r="D172" s="635">
        <v>0.014760147601476014</v>
      </c>
      <c r="E172" s="640" t="s">
        <v>131</v>
      </c>
      <c r="F172" s="615"/>
      <c r="G172" s="598"/>
      <c r="H172" s="598"/>
      <c r="I172" s="598"/>
      <c r="J172" s="598"/>
      <c r="K172" s="601"/>
    </row>
    <row r="173" spans="1:11" ht="10.5" customHeight="1">
      <c r="A173" s="630" t="s">
        <v>466</v>
      </c>
      <c r="B173" s="651" t="s">
        <v>499</v>
      </c>
      <c r="C173" s="600"/>
      <c r="D173" s="629"/>
      <c r="E173" s="657"/>
      <c r="F173" s="615"/>
      <c r="G173" s="598"/>
      <c r="H173" s="598"/>
      <c r="I173" s="598"/>
      <c r="J173" s="598"/>
      <c r="K173" s="601"/>
    </row>
    <row r="174" spans="1:11" ht="10.5" customHeight="1">
      <c r="A174" s="615"/>
      <c r="B174" s="651" t="s">
        <v>505</v>
      </c>
      <c r="C174" s="600">
        <v>85</v>
      </c>
      <c r="D174" s="629">
        <v>0.31365313653136534</v>
      </c>
      <c r="E174" s="655">
        <v>0.31716417910447764</v>
      </c>
      <c r="F174" s="615"/>
      <c r="G174" s="598"/>
      <c r="H174" s="598"/>
      <c r="I174" s="598"/>
      <c r="J174" s="598"/>
      <c r="K174" s="601"/>
    </row>
    <row r="175" spans="1:11" ht="10.5" customHeight="1">
      <c r="A175" s="615"/>
      <c r="B175" s="651" t="s">
        <v>506</v>
      </c>
      <c r="C175" s="600">
        <v>105</v>
      </c>
      <c r="D175" s="629">
        <v>0.3874538745387454</v>
      </c>
      <c r="E175" s="655">
        <v>0.3917910447761194</v>
      </c>
      <c r="F175" s="615"/>
      <c r="G175" s="598"/>
      <c r="H175" s="598"/>
      <c r="I175" s="598"/>
      <c r="J175" s="598"/>
      <c r="K175" s="601"/>
    </row>
    <row r="176" spans="1:11" ht="10.5" customHeight="1">
      <c r="A176" s="615"/>
      <c r="B176" s="651" t="s">
        <v>507</v>
      </c>
      <c r="C176" s="600">
        <v>78</v>
      </c>
      <c r="D176" s="629">
        <v>0.2878228782287823</v>
      </c>
      <c r="E176" s="655">
        <v>0.291044776119403</v>
      </c>
      <c r="F176" s="615"/>
      <c r="G176" s="598"/>
      <c r="H176" s="598"/>
      <c r="I176" s="598"/>
      <c r="J176" s="598"/>
      <c r="K176" s="601"/>
    </row>
    <row r="177" spans="1:11" ht="10.5" customHeight="1">
      <c r="A177" s="632"/>
      <c r="B177" s="656" t="s">
        <v>130</v>
      </c>
      <c r="C177" s="633">
        <v>3</v>
      </c>
      <c r="D177" s="635">
        <v>0.01107011070110701</v>
      </c>
      <c r="E177" s="640" t="s">
        <v>131</v>
      </c>
      <c r="F177" s="615"/>
      <c r="G177" s="598"/>
      <c r="H177" s="598"/>
      <c r="I177" s="598"/>
      <c r="J177" s="598"/>
      <c r="K177" s="601"/>
    </row>
    <row r="178" spans="1:11" ht="10.5" customHeight="1">
      <c r="A178" s="630" t="s">
        <v>469</v>
      </c>
      <c r="B178" s="651" t="s">
        <v>500</v>
      </c>
      <c r="C178" s="600"/>
      <c r="D178" s="629"/>
      <c r="E178" s="657"/>
      <c r="F178" s="615"/>
      <c r="G178" s="598"/>
      <c r="H178" s="598"/>
      <c r="I178" s="598"/>
      <c r="J178" s="598"/>
      <c r="K178" s="601"/>
    </row>
    <row r="179" spans="1:11" ht="10.5" customHeight="1">
      <c r="A179" s="615"/>
      <c r="B179" s="651" t="s">
        <v>505</v>
      </c>
      <c r="C179" s="600">
        <v>21</v>
      </c>
      <c r="D179" s="629">
        <v>0.07749077490774908</v>
      </c>
      <c r="E179" s="655">
        <v>0.07835820895522388</v>
      </c>
      <c r="F179" s="615"/>
      <c r="G179" s="598"/>
      <c r="H179" s="598"/>
      <c r="I179" s="598"/>
      <c r="J179" s="598"/>
      <c r="K179" s="601"/>
    </row>
    <row r="180" spans="1:11" ht="10.5" customHeight="1">
      <c r="A180" s="615"/>
      <c r="B180" s="651" t="s">
        <v>506</v>
      </c>
      <c r="C180" s="600">
        <v>51</v>
      </c>
      <c r="D180" s="629">
        <v>0.1881918819188192</v>
      </c>
      <c r="E180" s="655">
        <v>0.19029850746268656</v>
      </c>
      <c r="F180" s="615"/>
      <c r="G180" s="598"/>
      <c r="H180" s="598"/>
      <c r="I180" s="598"/>
      <c r="J180" s="598"/>
      <c r="K180" s="601"/>
    </row>
    <row r="181" spans="1:11" ht="10.5" customHeight="1">
      <c r="A181" s="615"/>
      <c r="B181" s="651" t="s">
        <v>507</v>
      </c>
      <c r="C181" s="600">
        <v>196</v>
      </c>
      <c r="D181" s="629">
        <v>0.7232472324723247</v>
      </c>
      <c r="E181" s="655">
        <v>0.7313432835820896</v>
      </c>
      <c r="F181" s="615"/>
      <c r="G181" s="598"/>
      <c r="H181" s="598"/>
      <c r="I181" s="598"/>
      <c r="J181" s="598"/>
      <c r="K181" s="601"/>
    </row>
    <row r="182" spans="1:11" ht="10.5" customHeight="1">
      <c r="A182" s="632"/>
      <c r="B182" s="656" t="s">
        <v>130</v>
      </c>
      <c r="C182" s="633">
        <v>3</v>
      </c>
      <c r="D182" s="635">
        <v>0.01107011070110701</v>
      </c>
      <c r="E182" s="640" t="s">
        <v>131</v>
      </c>
      <c r="F182" s="615"/>
      <c r="G182" s="598"/>
      <c r="H182" s="598"/>
      <c r="I182" s="598"/>
      <c r="J182" s="598"/>
      <c r="K182" s="601"/>
    </row>
    <row r="183" spans="1:11" ht="10.5" customHeight="1">
      <c r="A183" s="630" t="s">
        <v>470</v>
      </c>
      <c r="B183" s="651" t="s">
        <v>501</v>
      </c>
      <c r="C183" s="600"/>
      <c r="D183" s="629"/>
      <c r="E183" s="657"/>
      <c r="F183" s="628"/>
      <c r="G183" s="600"/>
      <c r="H183" s="600"/>
      <c r="I183" s="598"/>
      <c r="J183" s="598"/>
      <c r="K183" s="601"/>
    </row>
    <row r="184" spans="1:11" ht="10.5" customHeight="1">
      <c r="A184" s="615"/>
      <c r="B184" s="651" t="s">
        <v>505</v>
      </c>
      <c r="C184" s="600">
        <v>69</v>
      </c>
      <c r="D184" s="629">
        <v>0.25461254612546125</v>
      </c>
      <c r="E184" s="655">
        <v>0.25842696629213485</v>
      </c>
      <c r="F184" s="615"/>
      <c r="G184" s="598"/>
      <c r="H184" s="598"/>
      <c r="I184" s="598"/>
      <c r="J184" s="598"/>
      <c r="K184" s="601"/>
    </row>
    <row r="185" spans="1:11" ht="10.5" customHeight="1">
      <c r="A185" s="615"/>
      <c r="B185" s="651" t="s">
        <v>506</v>
      </c>
      <c r="C185" s="600">
        <v>71</v>
      </c>
      <c r="D185" s="629">
        <v>0.26199261992619927</v>
      </c>
      <c r="E185" s="655">
        <v>0.26591760299625467</v>
      </c>
      <c r="F185" s="615"/>
      <c r="G185" s="598"/>
      <c r="H185" s="598"/>
      <c r="I185" s="598"/>
      <c r="J185" s="598"/>
      <c r="K185" s="601"/>
    </row>
    <row r="186" spans="1:11" ht="10.5" customHeight="1">
      <c r="A186" s="615"/>
      <c r="B186" s="651" t="s">
        <v>507</v>
      </c>
      <c r="C186" s="600">
        <v>127</v>
      </c>
      <c r="D186" s="629">
        <v>0.46863468634686345</v>
      </c>
      <c r="E186" s="655">
        <v>0.4756554307116105</v>
      </c>
      <c r="F186" s="615"/>
      <c r="G186" s="598"/>
      <c r="H186" s="598"/>
      <c r="I186" s="598"/>
      <c r="J186" s="598"/>
      <c r="K186" s="601"/>
    </row>
    <row r="187" spans="1:11" ht="10.5" customHeight="1">
      <c r="A187" s="632"/>
      <c r="B187" s="656" t="s">
        <v>130</v>
      </c>
      <c r="C187" s="633">
        <v>4</v>
      </c>
      <c r="D187" s="635">
        <v>0.014760147601476014</v>
      </c>
      <c r="E187" s="640" t="s">
        <v>131</v>
      </c>
      <c r="F187" s="615"/>
      <c r="G187" s="598"/>
      <c r="H187" s="598"/>
      <c r="I187" s="598"/>
      <c r="J187" s="598"/>
      <c r="K187" s="601"/>
    </row>
    <row r="188" spans="1:11" ht="10.5" customHeight="1">
      <c r="A188" s="630" t="s">
        <v>471</v>
      </c>
      <c r="B188" s="651" t="s">
        <v>502</v>
      </c>
      <c r="C188" s="600"/>
      <c r="D188" s="629"/>
      <c r="E188" s="657"/>
      <c r="F188" s="628"/>
      <c r="G188" s="600"/>
      <c r="H188" s="600"/>
      <c r="I188" s="598"/>
      <c r="J188" s="598"/>
      <c r="K188" s="601"/>
    </row>
    <row r="189" spans="1:11" ht="10.5" customHeight="1">
      <c r="A189" s="615"/>
      <c r="B189" s="651" t="s">
        <v>505</v>
      </c>
      <c r="C189" s="600">
        <v>52</v>
      </c>
      <c r="D189" s="629">
        <v>0.1918819188191882</v>
      </c>
      <c r="E189" s="655">
        <v>0.1947565543071161</v>
      </c>
      <c r="F189" s="615"/>
      <c r="G189" s="598"/>
      <c r="H189" s="598"/>
      <c r="I189" s="598"/>
      <c r="J189" s="598"/>
      <c r="K189" s="601"/>
    </row>
    <row r="190" spans="1:11" ht="10.5" customHeight="1">
      <c r="A190" s="615"/>
      <c r="B190" s="651" t="s">
        <v>506</v>
      </c>
      <c r="C190" s="600">
        <v>90</v>
      </c>
      <c r="D190" s="629">
        <v>0.33210332103321033</v>
      </c>
      <c r="E190" s="655">
        <v>0.33707865168539325</v>
      </c>
      <c r="F190" s="615"/>
      <c r="G190" s="598"/>
      <c r="H190" s="598"/>
      <c r="I190" s="598"/>
      <c r="J190" s="598"/>
      <c r="K190" s="601"/>
    </row>
    <row r="191" spans="1:11" ht="10.5" customHeight="1">
      <c r="A191" s="615"/>
      <c r="B191" s="651" t="s">
        <v>507</v>
      </c>
      <c r="C191" s="600">
        <v>126</v>
      </c>
      <c r="D191" s="629">
        <v>0.46494464944649444</v>
      </c>
      <c r="E191" s="655">
        <v>0.47191011235955055</v>
      </c>
      <c r="F191" s="615"/>
      <c r="G191" s="598"/>
      <c r="H191" s="598"/>
      <c r="I191" s="598"/>
      <c r="J191" s="598"/>
      <c r="K191" s="601"/>
    </row>
    <row r="192" spans="1:11" ht="10.5" customHeight="1">
      <c r="A192" s="632"/>
      <c r="B192" s="656" t="s">
        <v>130</v>
      </c>
      <c r="C192" s="633">
        <v>3</v>
      </c>
      <c r="D192" s="635">
        <v>0.01107011070110701</v>
      </c>
      <c r="E192" s="640" t="s">
        <v>131</v>
      </c>
      <c r="F192" s="615"/>
      <c r="G192" s="598"/>
      <c r="H192" s="598"/>
      <c r="I192" s="598"/>
      <c r="J192" s="598"/>
      <c r="K192" s="601"/>
    </row>
    <row r="193" spans="1:11" ht="10.5" customHeight="1">
      <c r="A193" s="630" t="s">
        <v>472</v>
      </c>
      <c r="B193" s="651" t="s">
        <v>509</v>
      </c>
      <c r="C193" s="600"/>
      <c r="D193" s="629"/>
      <c r="E193" s="657"/>
      <c r="F193" s="628"/>
      <c r="G193" s="600"/>
      <c r="H193" s="600"/>
      <c r="I193" s="598"/>
      <c r="J193" s="598"/>
      <c r="K193" s="601"/>
    </row>
    <row r="194" spans="1:11" ht="10.5" customHeight="1">
      <c r="A194" s="615"/>
      <c r="B194" s="651" t="s">
        <v>505</v>
      </c>
      <c r="C194" s="600">
        <v>166</v>
      </c>
      <c r="D194" s="629">
        <v>0.6125461254612546</v>
      </c>
      <c r="E194" s="655">
        <v>0.6217228464419475</v>
      </c>
      <c r="F194" s="615"/>
      <c r="G194" s="598"/>
      <c r="H194" s="598"/>
      <c r="I194" s="598"/>
      <c r="J194" s="598"/>
      <c r="K194" s="601"/>
    </row>
    <row r="195" spans="1:11" ht="10.5" customHeight="1">
      <c r="A195" s="615"/>
      <c r="B195" s="651" t="s">
        <v>506</v>
      </c>
      <c r="C195" s="600">
        <v>74</v>
      </c>
      <c r="D195" s="629">
        <v>0.2730627306273063</v>
      </c>
      <c r="E195" s="655">
        <v>0.27715355805243447</v>
      </c>
      <c r="F195" s="615"/>
      <c r="G195" s="598"/>
      <c r="H195" s="598"/>
      <c r="I195" s="598"/>
      <c r="J195" s="598"/>
      <c r="K195" s="601"/>
    </row>
    <row r="196" spans="1:11" ht="10.5" customHeight="1">
      <c r="A196" s="615"/>
      <c r="B196" s="651" t="s">
        <v>507</v>
      </c>
      <c r="C196" s="600">
        <v>27</v>
      </c>
      <c r="D196" s="629">
        <v>0.0996309963099631</v>
      </c>
      <c r="E196" s="655">
        <v>0.10112359550561797</v>
      </c>
      <c r="F196" s="615"/>
      <c r="G196" s="598"/>
      <c r="H196" s="598"/>
      <c r="I196" s="598"/>
      <c r="J196" s="598"/>
      <c r="K196" s="601"/>
    </row>
    <row r="197" spans="1:11" ht="10.5" customHeight="1">
      <c r="A197" s="618"/>
      <c r="B197" s="605" t="s">
        <v>130</v>
      </c>
      <c r="C197" s="604">
        <v>4</v>
      </c>
      <c r="D197" s="645">
        <v>0.014760147601476014</v>
      </c>
      <c r="E197" s="646" t="s">
        <v>131</v>
      </c>
      <c r="F197" s="618"/>
      <c r="G197" s="603"/>
      <c r="H197" s="603"/>
      <c r="I197" s="603"/>
      <c r="J197" s="603"/>
      <c r="K197" s="619"/>
    </row>
    <row r="198" spans="1:11" ht="12.75">
      <c r="A198" s="591" t="s">
        <v>433</v>
      </c>
      <c r="B198" s="592"/>
      <c r="C198" s="593"/>
      <c r="D198" s="643"/>
      <c r="E198" s="643"/>
      <c r="F198" s="594"/>
      <c r="G198" s="594"/>
      <c r="H198" s="594"/>
      <c r="I198" s="594"/>
      <c r="J198" s="594"/>
      <c r="K198" s="595" t="s">
        <v>510</v>
      </c>
    </row>
    <row r="199" spans="1:11" ht="12.75">
      <c r="A199" s="597" t="s">
        <v>95</v>
      </c>
      <c r="B199" s="598"/>
      <c r="C199" s="599"/>
      <c r="D199" s="599"/>
      <c r="E199" s="599"/>
      <c r="F199" s="600"/>
      <c r="G199" s="600"/>
      <c r="H199" s="600"/>
      <c r="I199" s="600"/>
      <c r="J199" s="600"/>
      <c r="K199" s="601"/>
    </row>
    <row r="200" spans="1:11" ht="12.75">
      <c r="A200" s="149" t="s">
        <v>435</v>
      </c>
      <c r="B200" s="598"/>
      <c r="C200" s="599"/>
      <c r="D200" s="599"/>
      <c r="E200" s="599"/>
      <c r="F200" s="600"/>
      <c r="G200" s="600"/>
      <c r="H200" s="600"/>
      <c r="I200" s="600"/>
      <c r="J200" s="600"/>
      <c r="K200" s="601"/>
    </row>
    <row r="201" spans="1:15" ht="12.75">
      <c r="A201" s="602" t="s">
        <v>116</v>
      </c>
      <c r="B201" s="603"/>
      <c r="C201" s="603"/>
      <c r="D201" s="603"/>
      <c r="E201" s="603"/>
      <c r="F201" s="603"/>
      <c r="G201" s="603"/>
      <c r="H201" s="604"/>
      <c r="I201" s="604"/>
      <c r="J201" s="604"/>
      <c r="K201" s="605"/>
      <c r="L201" s="606"/>
      <c r="M201" s="607"/>
      <c r="N201" s="606"/>
      <c r="O201" s="606"/>
    </row>
    <row r="202" spans="1:11" ht="18" customHeight="1">
      <c r="A202" s="608"/>
      <c r="B202" s="609"/>
      <c r="C202" s="658" t="s">
        <v>19</v>
      </c>
      <c r="D202" s="659"/>
      <c r="E202" s="659"/>
      <c r="F202" s="658" t="s">
        <v>18</v>
      </c>
      <c r="G202" s="659"/>
      <c r="H202" s="659"/>
      <c r="I202" s="611"/>
      <c r="J202" s="592"/>
      <c r="K202" s="609"/>
    </row>
    <row r="203" spans="1:11" ht="11.25">
      <c r="A203" s="615"/>
      <c r="B203" s="601"/>
      <c r="C203" s="660"/>
      <c r="D203" s="661" t="s">
        <v>16</v>
      </c>
      <c r="E203" s="661" t="s">
        <v>16</v>
      </c>
      <c r="F203" s="660"/>
      <c r="G203" s="661" t="s">
        <v>16</v>
      </c>
      <c r="H203" s="661" t="s">
        <v>16</v>
      </c>
      <c r="I203" s="615"/>
      <c r="J203" s="598"/>
      <c r="K203" s="601"/>
    </row>
    <row r="204" spans="1:11" ht="11.25" customHeight="1">
      <c r="A204" s="613"/>
      <c r="B204" s="614" t="s">
        <v>511</v>
      </c>
      <c r="C204" s="662"/>
      <c r="D204" s="663" t="s">
        <v>120</v>
      </c>
      <c r="E204" s="663" t="s">
        <v>121</v>
      </c>
      <c r="F204" s="662"/>
      <c r="G204" s="663" t="s">
        <v>120</v>
      </c>
      <c r="H204" s="663" t="s">
        <v>121</v>
      </c>
      <c r="I204" s="615"/>
      <c r="J204" s="598"/>
      <c r="K204" s="601"/>
    </row>
    <row r="205" spans="1:11" ht="11.25">
      <c r="A205" s="618"/>
      <c r="B205" s="619"/>
      <c r="C205" s="664" t="s">
        <v>15</v>
      </c>
      <c r="D205" s="665" t="s">
        <v>122</v>
      </c>
      <c r="E205" s="665" t="s">
        <v>122</v>
      </c>
      <c r="F205" s="664" t="s">
        <v>15</v>
      </c>
      <c r="G205" s="665" t="s">
        <v>122</v>
      </c>
      <c r="H205" s="665" t="s">
        <v>122</v>
      </c>
      <c r="I205" s="615"/>
      <c r="J205" s="598"/>
      <c r="K205" s="601"/>
    </row>
    <row r="206" spans="1:11" ht="17.25" customHeight="1">
      <c r="A206" s="666" t="s">
        <v>123</v>
      </c>
      <c r="B206" s="667"/>
      <c r="C206" s="666">
        <v>94</v>
      </c>
      <c r="D206" s="668">
        <v>1</v>
      </c>
      <c r="E206" s="668"/>
      <c r="F206" s="666">
        <v>175</v>
      </c>
      <c r="G206" s="668">
        <v>1</v>
      </c>
      <c r="H206" s="669"/>
      <c r="I206" s="598"/>
      <c r="J206" s="598"/>
      <c r="K206" s="601"/>
    </row>
    <row r="207" spans="1:11" ht="11.25">
      <c r="A207" s="626" t="s">
        <v>436</v>
      </c>
      <c r="B207" s="627" t="s">
        <v>437</v>
      </c>
      <c r="C207" s="628"/>
      <c r="D207" s="629"/>
      <c r="E207" s="601"/>
      <c r="F207" s="628"/>
      <c r="G207" s="629"/>
      <c r="H207" s="592"/>
      <c r="I207" s="615"/>
      <c r="J207" s="598"/>
      <c r="K207" s="601"/>
    </row>
    <row r="208" spans="1:11" ht="11.25">
      <c r="A208" s="630" t="s">
        <v>438</v>
      </c>
      <c r="B208" s="600" t="s">
        <v>439</v>
      </c>
      <c r="C208" s="615"/>
      <c r="D208" s="598"/>
      <c r="E208" s="601"/>
      <c r="F208" s="615"/>
      <c r="G208" s="598"/>
      <c r="H208" s="598"/>
      <c r="I208" s="615"/>
      <c r="J208" s="598"/>
      <c r="K208" s="601"/>
    </row>
    <row r="209" spans="1:11" ht="11.25">
      <c r="A209" s="615"/>
      <c r="B209" s="600" t="s">
        <v>440</v>
      </c>
      <c r="C209" s="628">
        <v>11</v>
      </c>
      <c r="D209" s="629">
        <v>0.11702127659574468</v>
      </c>
      <c r="E209" s="655">
        <v>0.11827956989247312</v>
      </c>
      <c r="F209" s="628">
        <v>28</v>
      </c>
      <c r="G209" s="629">
        <v>0.16</v>
      </c>
      <c r="H209" s="629">
        <v>0.16</v>
      </c>
      <c r="I209" s="615"/>
      <c r="J209" s="598"/>
      <c r="K209" s="601"/>
    </row>
    <row r="210" spans="1:11" ht="11.25">
      <c r="A210" s="615"/>
      <c r="B210" s="600" t="s">
        <v>441</v>
      </c>
      <c r="C210" s="628">
        <v>59</v>
      </c>
      <c r="D210" s="629">
        <v>0.6276595744680851</v>
      </c>
      <c r="E210" s="655">
        <v>0.6344086021505376</v>
      </c>
      <c r="F210" s="628">
        <v>90</v>
      </c>
      <c r="G210" s="629">
        <v>0.5142857142857142</v>
      </c>
      <c r="H210" s="629">
        <v>0.5142857142857142</v>
      </c>
      <c r="I210" s="615"/>
      <c r="J210" s="598"/>
      <c r="K210" s="601"/>
    </row>
    <row r="211" spans="1:11" ht="11.25">
      <c r="A211" s="615"/>
      <c r="B211" s="600" t="s">
        <v>442</v>
      </c>
      <c r="C211" s="628">
        <v>21</v>
      </c>
      <c r="D211" s="629">
        <v>0.22340425531914893</v>
      </c>
      <c r="E211" s="655">
        <v>0.22580645161290322</v>
      </c>
      <c r="F211" s="628">
        <v>48</v>
      </c>
      <c r="G211" s="629">
        <v>0.2742857142857143</v>
      </c>
      <c r="H211" s="629">
        <v>0.2742857142857143</v>
      </c>
      <c r="I211" s="615"/>
      <c r="J211" s="598"/>
      <c r="K211" s="601"/>
    </row>
    <row r="212" spans="1:11" ht="11.25">
      <c r="A212" s="615"/>
      <c r="B212" s="600" t="s">
        <v>454</v>
      </c>
      <c r="C212" s="628">
        <v>2</v>
      </c>
      <c r="D212" s="629">
        <v>0.02127659574468085</v>
      </c>
      <c r="E212" s="655">
        <v>0.021505376344086023</v>
      </c>
      <c r="F212" s="628">
        <v>9</v>
      </c>
      <c r="G212" s="629">
        <v>0.05142857142857143</v>
      </c>
      <c r="H212" s="629">
        <v>0.05142857142857143</v>
      </c>
      <c r="I212" s="615"/>
      <c r="J212" s="598"/>
      <c r="K212" s="601"/>
    </row>
    <row r="213" spans="1:11" ht="11.25">
      <c r="A213" s="615"/>
      <c r="B213" s="600" t="s">
        <v>456</v>
      </c>
      <c r="C213" s="628">
        <v>0</v>
      </c>
      <c r="D213" s="629">
        <v>0</v>
      </c>
      <c r="E213" s="655">
        <v>0</v>
      </c>
      <c r="F213" s="628">
        <v>0</v>
      </c>
      <c r="G213" s="629">
        <v>0</v>
      </c>
      <c r="H213" s="629">
        <v>0</v>
      </c>
      <c r="I213" s="615"/>
      <c r="J213" s="598"/>
      <c r="K213" s="601"/>
    </row>
    <row r="214" spans="1:11" ht="11.25">
      <c r="A214" s="632"/>
      <c r="B214" s="633" t="s">
        <v>130</v>
      </c>
      <c r="C214" s="634">
        <v>1</v>
      </c>
      <c r="D214" s="635">
        <v>0.010638297872340425</v>
      </c>
      <c r="E214" s="640" t="s">
        <v>131</v>
      </c>
      <c r="F214" s="634">
        <v>0</v>
      </c>
      <c r="G214" s="635">
        <v>0</v>
      </c>
      <c r="H214" s="636" t="s">
        <v>131</v>
      </c>
      <c r="I214" s="615"/>
      <c r="J214" s="598"/>
      <c r="K214" s="601"/>
    </row>
    <row r="215" spans="1:11" ht="11.25">
      <c r="A215" s="637" t="s">
        <v>459</v>
      </c>
      <c r="B215" s="600" t="s">
        <v>443</v>
      </c>
      <c r="C215" s="628"/>
      <c r="D215" s="629"/>
      <c r="E215" s="670"/>
      <c r="F215" s="615"/>
      <c r="G215" s="638"/>
      <c r="H215" s="638"/>
      <c r="I215" s="615"/>
      <c r="J215" s="598"/>
      <c r="K215" s="601"/>
    </row>
    <row r="216" spans="1:11" ht="11.25">
      <c r="A216" s="615"/>
      <c r="B216" s="600" t="s">
        <v>440</v>
      </c>
      <c r="C216" s="628">
        <v>17</v>
      </c>
      <c r="D216" s="629">
        <v>0.18085106382978725</v>
      </c>
      <c r="E216" s="655">
        <v>0.1827956989247312</v>
      </c>
      <c r="F216" s="628">
        <v>31</v>
      </c>
      <c r="G216" s="629">
        <v>0.17714285714285713</v>
      </c>
      <c r="H216" s="629">
        <v>0.17714285714285713</v>
      </c>
      <c r="I216" s="615"/>
      <c r="J216" s="598"/>
      <c r="K216" s="601"/>
    </row>
    <row r="217" spans="1:11" ht="11.25">
      <c r="A217" s="615"/>
      <c r="B217" s="600" t="s">
        <v>441</v>
      </c>
      <c r="C217" s="628">
        <v>30</v>
      </c>
      <c r="D217" s="629">
        <v>0.3191489361702128</v>
      </c>
      <c r="E217" s="655">
        <v>0.3225806451612903</v>
      </c>
      <c r="F217" s="628">
        <v>68</v>
      </c>
      <c r="G217" s="629">
        <v>0.38857142857142857</v>
      </c>
      <c r="H217" s="629">
        <v>0.38857142857142857</v>
      </c>
      <c r="I217" s="615"/>
      <c r="J217" s="598"/>
      <c r="K217" s="601"/>
    </row>
    <row r="218" spans="1:11" ht="11.25">
      <c r="A218" s="615"/>
      <c r="B218" s="600" t="s">
        <v>442</v>
      </c>
      <c r="C218" s="628">
        <v>26</v>
      </c>
      <c r="D218" s="629">
        <v>0.2765957446808511</v>
      </c>
      <c r="E218" s="655">
        <v>0.27956989247311825</v>
      </c>
      <c r="F218" s="628">
        <v>52</v>
      </c>
      <c r="G218" s="629">
        <v>0.29714285714285715</v>
      </c>
      <c r="H218" s="629">
        <v>0.29714285714285715</v>
      </c>
      <c r="I218" s="615"/>
      <c r="J218" s="598"/>
      <c r="K218" s="601"/>
    </row>
    <row r="219" spans="1:11" ht="11.25">
      <c r="A219" s="615"/>
      <c r="B219" s="600" t="s">
        <v>454</v>
      </c>
      <c r="C219" s="628">
        <v>15</v>
      </c>
      <c r="D219" s="629">
        <v>0.1595744680851064</v>
      </c>
      <c r="E219" s="655">
        <v>0.16129032258064516</v>
      </c>
      <c r="F219" s="628">
        <v>18</v>
      </c>
      <c r="G219" s="629">
        <v>0.10285714285714286</v>
      </c>
      <c r="H219" s="629">
        <v>0.10285714285714286</v>
      </c>
      <c r="I219" s="615"/>
      <c r="J219" s="598"/>
      <c r="K219" s="601"/>
    </row>
    <row r="220" spans="1:11" ht="11.25">
      <c r="A220" s="615"/>
      <c r="B220" s="600" t="s">
        <v>456</v>
      </c>
      <c r="C220" s="628">
        <v>5</v>
      </c>
      <c r="D220" s="629">
        <v>0.05319148936170213</v>
      </c>
      <c r="E220" s="655">
        <v>0.053763440860215055</v>
      </c>
      <c r="F220" s="628">
        <v>6</v>
      </c>
      <c r="G220" s="629">
        <v>0.03428571428571429</v>
      </c>
      <c r="H220" s="629">
        <v>0.03428571428571429</v>
      </c>
      <c r="I220" s="615"/>
      <c r="J220" s="598"/>
      <c r="K220" s="601"/>
    </row>
    <row r="221" spans="1:11" ht="11.25">
      <c r="A221" s="632"/>
      <c r="B221" s="633" t="s">
        <v>130</v>
      </c>
      <c r="C221" s="634">
        <v>1</v>
      </c>
      <c r="D221" s="635">
        <v>0.010638297872340425</v>
      </c>
      <c r="E221" s="640" t="s">
        <v>131</v>
      </c>
      <c r="F221" s="634">
        <v>0</v>
      </c>
      <c r="G221" s="635">
        <v>0</v>
      </c>
      <c r="H221" s="636" t="s">
        <v>131</v>
      </c>
      <c r="I221" s="615"/>
      <c r="J221" s="598"/>
      <c r="K221" s="601"/>
    </row>
    <row r="222" spans="1:11" ht="11.25">
      <c r="A222" s="637" t="s">
        <v>462</v>
      </c>
      <c r="B222" s="600" t="s">
        <v>463</v>
      </c>
      <c r="C222" s="628"/>
      <c r="D222" s="629"/>
      <c r="E222" s="670"/>
      <c r="F222" s="615"/>
      <c r="G222" s="638"/>
      <c r="H222" s="638"/>
      <c r="I222" s="615"/>
      <c r="J222" s="598"/>
      <c r="K222" s="601"/>
    </row>
    <row r="223" spans="1:11" ht="11.25">
      <c r="A223" s="637"/>
      <c r="B223" s="600" t="s">
        <v>464</v>
      </c>
      <c r="C223" s="628"/>
      <c r="D223" s="629"/>
      <c r="E223" s="638"/>
      <c r="F223" s="615"/>
      <c r="G223" s="598"/>
      <c r="H223" s="598"/>
      <c r="I223" s="615"/>
      <c r="J223" s="598"/>
      <c r="K223" s="601"/>
    </row>
    <row r="224" spans="1:11" ht="11.25">
      <c r="A224" s="615"/>
      <c r="B224" s="600" t="s">
        <v>440</v>
      </c>
      <c r="C224" s="628">
        <v>26</v>
      </c>
      <c r="D224" s="629">
        <v>0.2765957446808511</v>
      </c>
      <c r="E224" s="655">
        <v>0.27956989247311825</v>
      </c>
      <c r="F224" s="628">
        <v>48</v>
      </c>
      <c r="G224" s="629">
        <v>0.2742857142857143</v>
      </c>
      <c r="H224" s="629">
        <v>0.2742857142857143</v>
      </c>
      <c r="I224" s="615"/>
      <c r="J224" s="598"/>
      <c r="K224" s="601"/>
    </row>
    <row r="225" spans="1:11" ht="11.25">
      <c r="A225" s="615"/>
      <c r="B225" s="600" t="s">
        <v>441</v>
      </c>
      <c r="C225" s="628">
        <v>34</v>
      </c>
      <c r="D225" s="629">
        <v>0.3617021276595745</v>
      </c>
      <c r="E225" s="655">
        <v>0.3655913978494624</v>
      </c>
      <c r="F225" s="628">
        <v>74</v>
      </c>
      <c r="G225" s="629">
        <v>0.4228571428571429</v>
      </c>
      <c r="H225" s="629">
        <v>0.4228571428571429</v>
      </c>
      <c r="I225" s="615"/>
      <c r="J225" s="598"/>
      <c r="K225" s="601"/>
    </row>
    <row r="226" spans="1:11" ht="11.25">
      <c r="A226" s="615"/>
      <c r="B226" s="600" t="s">
        <v>442</v>
      </c>
      <c r="C226" s="628">
        <v>24</v>
      </c>
      <c r="D226" s="629">
        <v>0.2553191489361702</v>
      </c>
      <c r="E226" s="655">
        <v>0.25806451612903225</v>
      </c>
      <c r="F226" s="628">
        <v>39</v>
      </c>
      <c r="G226" s="629">
        <v>0.22285714285714286</v>
      </c>
      <c r="H226" s="629">
        <v>0.22285714285714286</v>
      </c>
      <c r="I226" s="615"/>
      <c r="J226" s="598"/>
      <c r="K226" s="601"/>
    </row>
    <row r="227" spans="1:11" ht="11.25">
      <c r="A227" s="615"/>
      <c r="B227" s="600" t="s">
        <v>454</v>
      </c>
      <c r="C227" s="628">
        <v>4</v>
      </c>
      <c r="D227" s="629">
        <v>0.0425531914893617</v>
      </c>
      <c r="E227" s="655">
        <v>0.043010752688172046</v>
      </c>
      <c r="F227" s="628">
        <v>11</v>
      </c>
      <c r="G227" s="629">
        <v>0.06285714285714286</v>
      </c>
      <c r="H227" s="629">
        <v>0.06285714285714286</v>
      </c>
      <c r="I227" s="615"/>
      <c r="J227" s="598"/>
      <c r="K227" s="601"/>
    </row>
    <row r="228" spans="1:11" ht="11.25">
      <c r="A228" s="615"/>
      <c r="B228" s="600" t="s">
        <v>456</v>
      </c>
      <c r="C228" s="628">
        <v>5</v>
      </c>
      <c r="D228" s="629">
        <v>0.05319148936170213</v>
      </c>
      <c r="E228" s="655">
        <v>0.053763440860215055</v>
      </c>
      <c r="F228" s="628">
        <v>3</v>
      </c>
      <c r="G228" s="629">
        <v>0.017142857142857144</v>
      </c>
      <c r="H228" s="629">
        <v>0.017142857142857144</v>
      </c>
      <c r="I228" s="615"/>
      <c r="J228" s="598"/>
      <c r="K228" s="601"/>
    </row>
    <row r="229" spans="1:11" ht="11.25">
      <c r="A229" s="632"/>
      <c r="B229" s="633" t="s">
        <v>130</v>
      </c>
      <c r="C229" s="634">
        <v>1</v>
      </c>
      <c r="D229" s="635">
        <v>0.010638297872340425</v>
      </c>
      <c r="E229" s="640" t="s">
        <v>131</v>
      </c>
      <c r="F229" s="634">
        <v>0</v>
      </c>
      <c r="G229" s="635">
        <v>0</v>
      </c>
      <c r="H229" s="636" t="s">
        <v>131</v>
      </c>
      <c r="I229" s="615"/>
      <c r="J229" s="598"/>
      <c r="K229" s="601"/>
    </row>
    <row r="230" spans="1:11" ht="11.25">
      <c r="A230" s="637" t="s">
        <v>465</v>
      </c>
      <c r="B230" s="600" t="s">
        <v>445</v>
      </c>
      <c r="C230" s="628"/>
      <c r="D230" s="629"/>
      <c r="E230" s="670"/>
      <c r="F230" s="615"/>
      <c r="G230" s="638"/>
      <c r="H230" s="671"/>
      <c r="I230" s="615"/>
      <c r="J230" s="598"/>
      <c r="K230" s="601"/>
    </row>
    <row r="231" spans="1:11" ht="11.25">
      <c r="A231" s="615"/>
      <c r="B231" s="600" t="s">
        <v>440</v>
      </c>
      <c r="C231" s="628">
        <v>9</v>
      </c>
      <c r="D231" s="629">
        <v>0.09574468085106383</v>
      </c>
      <c r="E231" s="655">
        <v>0.0967741935483871</v>
      </c>
      <c r="F231" s="628">
        <v>9</v>
      </c>
      <c r="G231" s="629">
        <v>0.05142857142857143</v>
      </c>
      <c r="H231" s="629">
        <v>0.05142857142857143</v>
      </c>
      <c r="I231" s="615"/>
      <c r="J231" s="598"/>
      <c r="K231" s="601"/>
    </row>
    <row r="232" spans="1:11" ht="11.25">
      <c r="A232" s="615"/>
      <c r="B232" s="600" t="s">
        <v>441</v>
      </c>
      <c r="C232" s="628">
        <v>22</v>
      </c>
      <c r="D232" s="629">
        <v>0.23404255319148937</v>
      </c>
      <c r="E232" s="655">
        <v>0.23655913978494625</v>
      </c>
      <c r="F232" s="628">
        <v>47</v>
      </c>
      <c r="G232" s="629">
        <v>0.26857142857142857</v>
      </c>
      <c r="H232" s="629">
        <v>0.26857142857142857</v>
      </c>
      <c r="I232" s="615"/>
      <c r="J232" s="598"/>
      <c r="K232" s="601"/>
    </row>
    <row r="233" spans="1:11" ht="11.25">
      <c r="A233" s="615"/>
      <c r="B233" s="600" t="s">
        <v>442</v>
      </c>
      <c r="C233" s="628">
        <v>34</v>
      </c>
      <c r="D233" s="629">
        <v>0.3617021276595745</v>
      </c>
      <c r="E233" s="655">
        <v>0.3655913978494624</v>
      </c>
      <c r="F233" s="628">
        <v>77</v>
      </c>
      <c r="G233" s="629">
        <v>0.44</v>
      </c>
      <c r="H233" s="629">
        <v>0.44</v>
      </c>
      <c r="I233" s="615"/>
      <c r="J233" s="598"/>
      <c r="K233" s="601"/>
    </row>
    <row r="234" spans="1:11" ht="11.25">
      <c r="A234" s="615"/>
      <c r="B234" s="600" t="s">
        <v>454</v>
      </c>
      <c r="C234" s="628">
        <v>19</v>
      </c>
      <c r="D234" s="629">
        <v>0.20212765957446807</v>
      </c>
      <c r="E234" s="655">
        <v>0.20430107526881722</v>
      </c>
      <c r="F234" s="628">
        <v>27</v>
      </c>
      <c r="G234" s="629">
        <v>0.15428571428571428</v>
      </c>
      <c r="H234" s="629">
        <v>0.15428571428571428</v>
      </c>
      <c r="I234" s="615"/>
      <c r="J234" s="598"/>
      <c r="K234" s="601"/>
    </row>
    <row r="235" spans="1:11" ht="11.25">
      <c r="A235" s="615"/>
      <c r="B235" s="600" t="s">
        <v>456</v>
      </c>
      <c r="C235" s="628">
        <v>9</v>
      </c>
      <c r="D235" s="629">
        <v>0.09574468085106383</v>
      </c>
      <c r="E235" s="655">
        <v>0.0967741935483871</v>
      </c>
      <c r="F235" s="628">
        <v>15</v>
      </c>
      <c r="G235" s="629">
        <v>0.08571428571428572</v>
      </c>
      <c r="H235" s="629">
        <v>0.08571428571428572</v>
      </c>
      <c r="I235" s="615"/>
      <c r="J235" s="598"/>
      <c r="K235" s="601"/>
    </row>
    <row r="236" spans="1:11" ht="11.25">
      <c r="A236" s="632"/>
      <c r="B236" s="633" t="s">
        <v>130</v>
      </c>
      <c r="C236" s="634">
        <v>1</v>
      </c>
      <c r="D236" s="635">
        <v>0.010638297872340425</v>
      </c>
      <c r="E236" s="640" t="s">
        <v>131</v>
      </c>
      <c r="F236" s="634">
        <v>0</v>
      </c>
      <c r="G236" s="635">
        <v>0</v>
      </c>
      <c r="H236" s="636" t="s">
        <v>131</v>
      </c>
      <c r="I236" s="615"/>
      <c r="J236" s="598"/>
      <c r="K236" s="601"/>
    </row>
    <row r="237" spans="1:11" ht="11.25">
      <c r="A237" s="637" t="s">
        <v>466</v>
      </c>
      <c r="B237" s="600" t="s">
        <v>446</v>
      </c>
      <c r="C237" s="628"/>
      <c r="D237" s="629"/>
      <c r="E237" s="670"/>
      <c r="F237" s="615"/>
      <c r="G237" s="638"/>
      <c r="H237" s="638"/>
      <c r="I237" s="615"/>
      <c r="J237" s="598"/>
      <c r="K237" s="601"/>
    </row>
    <row r="238" spans="1:11" ht="11.25">
      <c r="A238" s="615"/>
      <c r="B238" s="600" t="s">
        <v>440</v>
      </c>
      <c r="C238" s="628">
        <v>17</v>
      </c>
      <c r="D238" s="629">
        <v>0.18085106382978725</v>
      </c>
      <c r="E238" s="655">
        <v>0.1827956989247312</v>
      </c>
      <c r="F238" s="628">
        <v>24</v>
      </c>
      <c r="G238" s="629">
        <v>0.13714285714285715</v>
      </c>
      <c r="H238" s="629">
        <v>0.13714285714285715</v>
      </c>
      <c r="I238" s="615"/>
      <c r="J238" s="598"/>
      <c r="K238" s="601"/>
    </row>
    <row r="239" spans="1:11" ht="11.25">
      <c r="A239" s="615"/>
      <c r="B239" s="600" t="s">
        <v>441</v>
      </c>
      <c r="C239" s="628">
        <v>27</v>
      </c>
      <c r="D239" s="629">
        <v>0.2872340425531915</v>
      </c>
      <c r="E239" s="655">
        <v>0.2903225806451613</v>
      </c>
      <c r="F239" s="628">
        <v>63</v>
      </c>
      <c r="G239" s="629">
        <v>0.36</v>
      </c>
      <c r="H239" s="629">
        <v>0.36</v>
      </c>
      <c r="I239" s="615"/>
      <c r="J239" s="598"/>
      <c r="K239" s="601"/>
    </row>
    <row r="240" spans="1:11" ht="11.25">
      <c r="A240" s="615"/>
      <c r="B240" s="600" t="s">
        <v>442</v>
      </c>
      <c r="C240" s="628">
        <v>31</v>
      </c>
      <c r="D240" s="629">
        <v>0.32978723404255317</v>
      </c>
      <c r="E240" s="655">
        <v>0.3333333333333333</v>
      </c>
      <c r="F240" s="628">
        <v>63</v>
      </c>
      <c r="G240" s="629">
        <v>0.36</v>
      </c>
      <c r="H240" s="629">
        <v>0.36</v>
      </c>
      <c r="I240" s="615"/>
      <c r="J240" s="598"/>
      <c r="K240" s="601"/>
    </row>
    <row r="241" spans="1:11" ht="11.25">
      <c r="A241" s="615"/>
      <c r="B241" s="600" t="s">
        <v>454</v>
      </c>
      <c r="C241" s="628">
        <v>12</v>
      </c>
      <c r="D241" s="629">
        <v>0.1276595744680851</v>
      </c>
      <c r="E241" s="655">
        <v>0.12903225806451613</v>
      </c>
      <c r="F241" s="628">
        <v>20</v>
      </c>
      <c r="G241" s="629">
        <v>0.11428571428571428</v>
      </c>
      <c r="H241" s="629">
        <v>0.11428571428571428</v>
      </c>
      <c r="I241" s="615"/>
      <c r="J241" s="598"/>
      <c r="K241" s="601"/>
    </row>
    <row r="242" spans="1:11" ht="11.25">
      <c r="A242" s="615"/>
      <c r="B242" s="600" t="s">
        <v>456</v>
      </c>
      <c r="C242" s="628">
        <v>6</v>
      </c>
      <c r="D242" s="629">
        <v>0.06382978723404255</v>
      </c>
      <c r="E242" s="655">
        <v>0.06451612903225806</v>
      </c>
      <c r="F242" s="628">
        <v>5</v>
      </c>
      <c r="G242" s="629">
        <v>0.02857142857142857</v>
      </c>
      <c r="H242" s="629">
        <v>0.02857142857142857</v>
      </c>
      <c r="I242" s="615"/>
      <c r="J242" s="598"/>
      <c r="K242" s="601"/>
    </row>
    <row r="243" spans="1:11" ht="11.25">
      <c r="A243" s="632"/>
      <c r="B243" s="633" t="s">
        <v>130</v>
      </c>
      <c r="C243" s="634">
        <v>1</v>
      </c>
      <c r="D243" s="635">
        <v>0.010638297872340425</v>
      </c>
      <c r="E243" s="640" t="s">
        <v>131</v>
      </c>
      <c r="F243" s="634">
        <v>0</v>
      </c>
      <c r="G243" s="635">
        <v>0</v>
      </c>
      <c r="H243" s="640" t="s">
        <v>131</v>
      </c>
      <c r="I243" s="632"/>
      <c r="J243" s="641"/>
      <c r="K243" s="642"/>
    </row>
    <row r="244" spans="1:11" ht="0.75" customHeight="1">
      <c r="A244" s="615"/>
      <c r="B244" s="600"/>
      <c r="C244" s="600"/>
      <c r="D244" s="629"/>
      <c r="E244" s="616"/>
      <c r="F244" s="600"/>
      <c r="G244" s="629"/>
      <c r="H244" s="616"/>
      <c r="I244" s="598"/>
      <c r="J244" s="598"/>
      <c r="K244" s="601"/>
    </row>
    <row r="245" spans="1:11" ht="12.75">
      <c r="A245" s="591" t="s">
        <v>433</v>
      </c>
      <c r="B245" s="592"/>
      <c r="C245" s="593"/>
      <c r="D245" s="643"/>
      <c r="E245" s="643"/>
      <c r="F245" s="594"/>
      <c r="G245" s="649"/>
      <c r="H245" s="649"/>
      <c r="I245" s="594"/>
      <c r="J245" s="594"/>
      <c r="K245" s="595" t="s">
        <v>512</v>
      </c>
    </row>
    <row r="246" spans="1:11" ht="12.75">
      <c r="A246" s="597" t="s">
        <v>95</v>
      </c>
      <c r="B246" s="598"/>
      <c r="C246" s="599"/>
      <c r="D246" s="599"/>
      <c r="E246" s="599"/>
      <c r="F246" s="600"/>
      <c r="G246" s="600"/>
      <c r="H246" s="600"/>
      <c r="I246" s="600"/>
      <c r="J246" s="600"/>
      <c r="K246" s="601"/>
    </row>
    <row r="247" spans="1:11" ht="12.75">
      <c r="A247" s="149" t="s">
        <v>435</v>
      </c>
      <c r="B247" s="598"/>
      <c r="C247" s="599"/>
      <c r="D247" s="599"/>
      <c r="E247" s="599"/>
      <c r="F247" s="600"/>
      <c r="G247" s="600"/>
      <c r="H247" s="600"/>
      <c r="I247" s="600"/>
      <c r="J247" s="600"/>
      <c r="K247" s="601"/>
    </row>
    <row r="248" spans="1:15" ht="12.75">
      <c r="A248" s="602" t="s">
        <v>116</v>
      </c>
      <c r="B248" s="603"/>
      <c r="C248" s="603"/>
      <c r="D248" s="603"/>
      <c r="E248" s="603"/>
      <c r="F248" s="603"/>
      <c r="G248" s="603"/>
      <c r="H248" s="604"/>
      <c r="I248" s="600"/>
      <c r="J248" s="600"/>
      <c r="K248" s="651"/>
      <c r="L248" s="606"/>
      <c r="M248" s="607"/>
      <c r="N248" s="606"/>
      <c r="O248" s="606"/>
    </row>
    <row r="249" spans="1:11" ht="18" customHeight="1">
      <c r="A249" s="608"/>
      <c r="B249" s="609"/>
      <c r="C249" s="658" t="s">
        <v>19</v>
      </c>
      <c r="D249" s="659"/>
      <c r="E249" s="659"/>
      <c r="F249" s="658" t="s">
        <v>18</v>
      </c>
      <c r="G249" s="659"/>
      <c r="H249" s="659"/>
      <c r="I249" s="611"/>
      <c r="J249" s="592"/>
      <c r="K249" s="609"/>
    </row>
    <row r="250" spans="1:11" ht="11.25">
      <c r="A250" s="615"/>
      <c r="B250" s="601"/>
      <c r="C250" s="660"/>
      <c r="D250" s="661" t="s">
        <v>16</v>
      </c>
      <c r="E250" s="661" t="s">
        <v>16</v>
      </c>
      <c r="F250" s="660"/>
      <c r="G250" s="661" t="s">
        <v>16</v>
      </c>
      <c r="H250" s="661" t="s">
        <v>16</v>
      </c>
      <c r="I250" s="615"/>
      <c r="J250" s="598"/>
      <c r="K250" s="601"/>
    </row>
    <row r="251" spans="1:11" ht="11.25" customHeight="1">
      <c r="A251" s="613"/>
      <c r="B251" s="614" t="s">
        <v>511</v>
      </c>
      <c r="C251" s="662"/>
      <c r="D251" s="663" t="s">
        <v>120</v>
      </c>
      <c r="E251" s="663" t="s">
        <v>121</v>
      </c>
      <c r="F251" s="662"/>
      <c r="G251" s="663" t="s">
        <v>120</v>
      </c>
      <c r="H251" s="663" t="s">
        <v>121</v>
      </c>
      <c r="I251" s="615"/>
      <c r="J251" s="598"/>
      <c r="K251" s="601"/>
    </row>
    <row r="252" spans="1:11" ht="11.25">
      <c r="A252" s="618"/>
      <c r="B252" s="619"/>
      <c r="C252" s="664" t="s">
        <v>15</v>
      </c>
      <c r="D252" s="665" t="s">
        <v>122</v>
      </c>
      <c r="E252" s="665" t="s">
        <v>122</v>
      </c>
      <c r="F252" s="664" t="s">
        <v>15</v>
      </c>
      <c r="G252" s="665" t="s">
        <v>122</v>
      </c>
      <c r="H252" s="665" t="s">
        <v>122</v>
      </c>
      <c r="I252" s="615"/>
      <c r="J252" s="598"/>
      <c r="K252" s="601"/>
    </row>
    <row r="253" spans="1:11" ht="11.25">
      <c r="A253" s="637" t="s">
        <v>469</v>
      </c>
      <c r="B253" s="600" t="s">
        <v>447</v>
      </c>
      <c r="C253" s="628"/>
      <c r="D253" s="629"/>
      <c r="E253" s="670"/>
      <c r="F253" s="615"/>
      <c r="G253" s="638"/>
      <c r="H253" s="638"/>
      <c r="I253" s="615"/>
      <c r="J253" s="598"/>
      <c r="K253" s="601"/>
    </row>
    <row r="254" spans="1:11" ht="11.25">
      <c r="A254" s="615"/>
      <c r="B254" s="600" t="s">
        <v>440</v>
      </c>
      <c r="C254" s="628">
        <v>17</v>
      </c>
      <c r="D254" s="629">
        <v>0.18085106382978725</v>
      </c>
      <c r="E254" s="655">
        <v>0.1827956989247312</v>
      </c>
      <c r="F254" s="628">
        <v>28</v>
      </c>
      <c r="G254" s="629">
        <v>0.16</v>
      </c>
      <c r="H254" s="629">
        <v>0.16</v>
      </c>
      <c r="I254" s="615"/>
      <c r="J254" s="598"/>
      <c r="K254" s="601"/>
    </row>
    <row r="255" spans="1:11" ht="11.25">
      <c r="A255" s="615"/>
      <c r="B255" s="600" t="s">
        <v>441</v>
      </c>
      <c r="C255" s="628">
        <v>50</v>
      </c>
      <c r="D255" s="629">
        <v>0.5319148936170213</v>
      </c>
      <c r="E255" s="655">
        <v>0.5376344086021505</v>
      </c>
      <c r="F255" s="628">
        <v>79</v>
      </c>
      <c r="G255" s="629">
        <v>0.4514285714285714</v>
      </c>
      <c r="H255" s="629">
        <v>0.4514285714285714</v>
      </c>
      <c r="I255" s="615"/>
      <c r="J255" s="598"/>
      <c r="K255" s="601"/>
    </row>
    <row r="256" spans="1:11" ht="11.25">
      <c r="A256" s="615"/>
      <c r="B256" s="600" t="s">
        <v>442</v>
      </c>
      <c r="C256" s="628">
        <v>19</v>
      </c>
      <c r="D256" s="629">
        <v>0.20212765957446807</v>
      </c>
      <c r="E256" s="655">
        <v>0.20430107526881722</v>
      </c>
      <c r="F256" s="628">
        <v>54</v>
      </c>
      <c r="G256" s="629">
        <v>0.30857142857142855</v>
      </c>
      <c r="H256" s="629">
        <v>0.30857142857142855</v>
      </c>
      <c r="I256" s="615"/>
      <c r="J256" s="598"/>
      <c r="K256" s="601"/>
    </row>
    <row r="257" spans="1:11" ht="11.25">
      <c r="A257" s="615"/>
      <c r="B257" s="600" t="s">
        <v>454</v>
      </c>
      <c r="C257" s="628">
        <v>7</v>
      </c>
      <c r="D257" s="629">
        <v>0.07446808510638298</v>
      </c>
      <c r="E257" s="655">
        <v>0.07526881720430108</v>
      </c>
      <c r="F257" s="628">
        <v>13</v>
      </c>
      <c r="G257" s="629">
        <v>0.07428571428571429</v>
      </c>
      <c r="H257" s="629">
        <v>0.07428571428571429</v>
      </c>
      <c r="I257" s="615"/>
      <c r="J257" s="598"/>
      <c r="K257" s="601"/>
    </row>
    <row r="258" spans="1:11" ht="11.25">
      <c r="A258" s="615"/>
      <c r="B258" s="600" t="s">
        <v>456</v>
      </c>
      <c r="C258" s="628">
        <v>0</v>
      </c>
      <c r="D258" s="629">
        <v>0</v>
      </c>
      <c r="E258" s="655">
        <v>0</v>
      </c>
      <c r="F258" s="628">
        <v>11</v>
      </c>
      <c r="G258" s="629">
        <v>0.06285714285714286</v>
      </c>
      <c r="H258" s="629">
        <v>0.06285714285714286</v>
      </c>
      <c r="I258" s="615"/>
      <c r="J258" s="598"/>
      <c r="K258" s="601"/>
    </row>
    <row r="259" spans="1:11" ht="11.25">
      <c r="A259" s="632"/>
      <c r="B259" s="633" t="s">
        <v>130</v>
      </c>
      <c r="C259" s="634">
        <v>1</v>
      </c>
      <c r="D259" s="635">
        <v>0.010638297872340425</v>
      </c>
      <c r="E259" s="640" t="s">
        <v>131</v>
      </c>
      <c r="F259" s="634">
        <v>0</v>
      </c>
      <c r="G259" s="635">
        <v>0</v>
      </c>
      <c r="H259" s="636" t="s">
        <v>131</v>
      </c>
      <c r="I259" s="615"/>
      <c r="J259" s="598"/>
      <c r="K259" s="601"/>
    </row>
    <row r="260" spans="1:11" ht="11.25">
      <c r="A260" s="637" t="s">
        <v>470</v>
      </c>
      <c r="B260" s="600" t="s">
        <v>448</v>
      </c>
      <c r="C260" s="628"/>
      <c r="D260" s="629"/>
      <c r="E260" s="670"/>
      <c r="F260" s="615"/>
      <c r="G260" s="638"/>
      <c r="H260" s="638"/>
      <c r="I260" s="615"/>
      <c r="J260" s="598"/>
      <c r="K260" s="601"/>
    </row>
    <row r="261" spans="1:11" ht="11.25">
      <c r="A261" s="615"/>
      <c r="B261" s="600" t="s">
        <v>440</v>
      </c>
      <c r="C261" s="628">
        <v>20</v>
      </c>
      <c r="D261" s="629">
        <v>0.2127659574468085</v>
      </c>
      <c r="E261" s="655">
        <v>0.21505376344086022</v>
      </c>
      <c r="F261" s="628">
        <v>45</v>
      </c>
      <c r="G261" s="629">
        <v>0.2571428571428571</v>
      </c>
      <c r="H261" s="629">
        <v>0.2571428571428571</v>
      </c>
      <c r="I261" s="615"/>
      <c r="J261" s="598"/>
      <c r="K261" s="601"/>
    </row>
    <row r="262" spans="1:11" ht="11.25">
      <c r="A262" s="615"/>
      <c r="B262" s="600" t="s">
        <v>441</v>
      </c>
      <c r="C262" s="628">
        <v>48</v>
      </c>
      <c r="D262" s="629">
        <v>0.5106382978723404</v>
      </c>
      <c r="E262" s="655">
        <v>0.5161290322580645</v>
      </c>
      <c r="F262" s="628">
        <v>80</v>
      </c>
      <c r="G262" s="629">
        <v>0.45714285714285713</v>
      </c>
      <c r="H262" s="629">
        <v>0.45714285714285713</v>
      </c>
      <c r="I262" s="615"/>
      <c r="J262" s="598"/>
      <c r="K262" s="601"/>
    </row>
    <row r="263" spans="1:11" ht="11.25">
      <c r="A263" s="615"/>
      <c r="B263" s="600" t="s">
        <v>442</v>
      </c>
      <c r="C263" s="628">
        <v>22</v>
      </c>
      <c r="D263" s="629">
        <v>0.23404255319148937</v>
      </c>
      <c r="E263" s="655">
        <v>0.23655913978494625</v>
      </c>
      <c r="F263" s="628">
        <v>35</v>
      </c>
      <c r="G263" s="629">
        <v>0.2</v>
      </c>
      <c r="H263" s="629">
        <v>0.2</v>
      </c>
      <c r="I263" s="615"/>
      <c r="J263" s="598"/>
      <c r="K263" s="601"/>
    </row>
    <row r="264" spans="1:11" ht="11.25">
      <c r="A264" s="615"/>
      <c r="B264" s="600" t="s">
        <v>454</v>
      </c>
      <c r="C264" s="628">
        <v>3</v>
      </c>
      <c r="D264" s="629">
        <v>0.031914893617021274</v>
      </c>
      <c r="E264" s="655">
        <v>0.03225806451612903</v>
      </c>
      <c r="F264" s="628">
        <v>13</v>
      </c>
      <c r="G264" s="629">
        <v>0.07428571428571429</v>
      </c>
      <c r="H264" s="629">
        <v>0.07428571428571429</v>
      </c>
      <c r="I264" s="615"/>
      <c r="J264" s="598"/>
      <c r="K264" s="601"/>
    </row>
    <row r="265" spans="1:11" ht="11.25">
      <c r="A265" s="615"/>
      <c r="B265" s="600" t="s">
        <v>456</v>
      </c>
      <c r="C265" s="628">
        <v>0</v>
      </c>
      <c r="D265" s="629">
        <v>0</v>
      </c>
      <c r="E265" s="655">
        <v>0</v>
      </c>
      <c r="F265" s="628">
        <v>2</v>
      </c>
      <c r="G265" s="629">
        <v>0.011428571428571429</v>
      </c>
      <c r="H265" s="629">
        <v>0.011428571428571429</v>
      </c>
      <c r="I265" s="615"/>
      <c r="J265" s="598"/>
      <c r="K265" s="601"/>
    </row>
    <row r="266" spans="1:11" ht="11.25">
      <c r="A266" s="632"/>
      <c r="B266" s="633" t="s">
        <v>130</v>
      </c>
      <c r="C266" s="634">
        <v>1</v>
      </c>
      <c r="D266" s="635">
        <v>0.010638297872340425</v>
      </c>
      <c r="E266" s="640" t="s">
        <v>131</v>
      </c>
      <c r="F266" s="634">
        <v>0</v>
      </c>
      <c r="G266" s="635">
        <v>0</v>
      </c>
      <c r="H266" s="636" t="s">
        <v>131</v>
      </c>
      <c r="I266" s="615"/>
      <c r="J266" s="598"/>
      <c r="K266" s="601"/>
    </row>
    <row r="267" spans="1:11" ht="11.25">
      <c r="A267" s="637" t="s">
        <v>471</v>
      </c>
      <c r="B267" s="600" t="s">
        <v>449</v>
      </c>
      <c r="C267" s="628"/>
      <c r="D267" s="629"/>
      <c r="E267" s="670"/>
      <c r="F267" s="615"/>
      <c r="G267" s="638"/>
      <c r="H267" s="638"/>
      <c r="I267" s="615"/>
      <c r="J267" s="598"/>
      <c r="K267" s="601"/>
    </row>
    <row r="268" spans="1:11" ht="11.25">
      <c r="A268" s="615"/>
      <c r="B268" s="600" t="s">
        <v>440</v>
      </c>
      <c r="C268" s="628">
        <v>20</v>
      </c>
      <c r="D268" s="629">
        <v>0.2127659574468085</v>
      </c>
      <c r="E268" s="655">
        <v>0.21505376344086022</v>
      </c>
      <c r="F268" s="628">
        <v>29</v>
      </c>
      <c r="G268" s="629">
        <v>0.1657142857142857</v>
      </c>
      <c r="H268" s="629">
        <v>0.1657142857142857</v>
      </c>
      <c r="I268" s="615"/>
      <c r="J268" s="598"/>
      <c r="K268" s="601"/>
    </row>
    <row r="269" spans="1:11" ht="11.25">
      <c r="A269" s="615"/>
      <c r="B269" s="600" t="s">
        <v>441</v>
      </c>
      <c r="C269" s="628">
        <v>49</v>
      </c>
      <c r="D269" s="629">
        <v>0.5212765957446809</v>
      </c>
      <c r="E269" s="655">
        <v>0.5268817204301075</v>
      </c>
      <c r="F269" s="628">
        <v>87</v>
      </c>
      <c r="G269" s="629">
        <v>0.49714285714285716</v>
      </c>
      <c r="H269" s="629">
        <v>0.49714285714285716</v>
      </c>
      <c r="I269" s="615"/>
      <c r="J269" s="598"/>
      <c r="K269" s="601"/>
    </row>
    <row r="270" spans="1:11" ht="11.25">
      <c r="A270" s="615"/>
      <c r="B270" s="600" t="s">
        <v>442</v>
      </c>
      <c r="C270" s="628">
        <v>18</v>
      </c>
      <c r="D270" s="629">
        <v>0.19148936170212766</v>
      </c>
      <c r="E270" s="655">
        <v>0.1935483870967742</v>
      </c>
      <c r="F270" s="628">
        <v>51</v>
      </c>
      <c r="G270" s="629">
        <v>0.2914285714285714</v>
      </c>
      <c r="H270" s="629">
        <v>0.2914285714285714</v>
      </c>
      <c r="I270" s="615"/>
      <c r="J270" s="598"/>
      <c r="K270" s="601"/>
    </row>
    <row r="271" spans="1:11" ht="11.25">
      <c r="A271" s="615"/>
      <c r="B271" s="600" t="s">
        <v>454</v>
      </c>
      <c r="C271" s="628">
        <v>5</v>
      </c>
      <c r="D271" s="629">
        <v>0.05319148936170213</v>
      </c>
      <c r="E271" s="655">
        <v>0.053763440860215055</v>
      </c>
      <c r="F271" s="628">
        <v>7</v>
      </c>
      <c r="G271" s="629">
        <v>0.04</v>
      </c>
      <c r="H271" s="629">
        <v>0.04</v>
      </c>
      <c r="I271" s="615"/>
      <c r="J271" s="598"/>
      <c r="K271" s="601"/>
    </row>
    <row r="272" spans="1:11" ht="11.25">
      <c r="A272" s="615"/>
      <c r="B272" s="600" t="s">
        <v>456</v>
      </c>
      <c r="C272" s="628">
        <v>1</v>
      </c>
      <c r="D272" s="629">
        <v>0.010638297872340425</v>
      </c>
      <c r="E272" s="655">
        <v>0.010752688172043012</v>
      </c>
      <c r="F272" s="628">
        <v>1</v>
      </c>
      <c r="G272" s="629">
        <v>0.005714285714285714</v>
      </c>
      <c r="H272" s="629">
        <v>0.005714285714285714</v>
      </c>
      <c r="I272" s="615"/>
      <c r="J272" s="598"/>
      <c r="K272" s="601"/>
    </row>
    <row r="273" spans="1:11" ht="11.25">
      <c r="A273" s="632"/>
      <c r="B273" s="633" t="s">
        <v>130</v>
      </c>
      <c r="C273" s="634">
        <v>1</v>
      </c>
      <c r="D273" s="635">
        <v>0.010638297872340425</v>
      </c>
      <c r="E273" s="640" t="s">
        <v>131</v>
      </c>
      <c r="F273" s="634">
        <v>0</v>
      </c>
      <c r="G273" s="635">
        <v>0</v>
      </c>
      <c r="H273" s="636" t="s">
        <v>131</v>
      </c>
      <c r="I273" s="615"/>
      <c r="J273" s="598"/>
      <c r="K273" s="601"/>
    </row>
    <row r="274" spans="1:11" ht="11.25">
      <c r="A274" s="637" t="s">
        <v>472</v>
      </c>
      <c r="B274" s="600" t="s">
        <v>450</v>
      </c>
      <c r="C274" s="628"/>
      <c r="D274" s="629"/>
      <c r="E274" s="670"/>
      <c r="F274" s="615"/>
      <c r="G274" s="638"/>
      <c r="H274" s="638"/>
      <c r="I274" s="615"/>
      <c r="J274" s="598"/>
      <c r="K274" s="601"/>
    </row>
    <row r="275" spans="1:11" ht="11.25">
      <c r="A275" s="615"/>
      <c r="B275" s="600" t="s">
        <v>440</v>
      </c>
      <c r="C275" s="628">
        <v>16</v>
      </c>
      <c r="D275" s="629">
        <v>0.1702127659574468</v>
      </c>
      <c r="E275" s="655">
        <v>0.17204301075268819</v>
      </c>
      <c r="F275" s="628">
        <v>23</v>
      </c>
      <c r="G275" s="629">
        <v>0.13142857142857142</v>
      </c>
      <c r="H275" s="629">
        <v>0.13142857142857142</v>
      </c>
      <c r="I275" s="615"/>
      <c r="J275" s="598"/>
      <c r="K275" s="601"/>
    </row>
    <row r="276" spans="1:11" ht="11.25">
      <c r="A276" s="615"/>
      <c r="B276" s="600" t="s">
        <v>441</v>
      </c>
      <c r="C276" s="628">
        <v>33</v>
      </c>
      <c r="D276" s="629">
        <v>0.35106382978723405</v>
      </c>
      <c r="E276" s="655">
        <v>0.3548387096774194</v>
      </c>
      <c r="F276" s="628">
        <v>77</v>
      </c>
      <c r="G276" s="629">
        <v>0.44</v>
      </c>
      <c r="H276" s="629">
        <v>0.44</v>
      </c>
      <c r="I276" s="615"/>
      <c r="J276" s="598"/>
      <c r="K276" s="601"/>
    </row>
    <row r="277" spans="1:11" ht="11.25">
      <c r="A277" s="615"/>
      <c r="B277" s="600" t="s">
        <v>442</v>
      </c>
      <c r="C277" s="628">
        <v>31</v>
      </c>
      <c r="D277" s="629">
        <v>0.32978723404255317</v>
      </c>
      <c r="E277" s="655">
        <v>0.3333333333333333</v>
      </c>
      <c r="F277" s="628">
        <v>53</v>
      </c>
      <c r="G277" s="629">
        <v>0.3028571428571429</v>
      </c>
      <c r="H277" s="629">
        <v>0.3028571428571429</v>
      </c>
      <c r="I277" s="615"/>
      <c r="J277" s="598"/>
      <c r="K277" s="601"/>
    </row>
    <row r="278" spans="1:11" ht="11.25">
      <c r="A278" s="615"/>
      <c r="B278" s="600" t="s">
        <v>454</v>
      </c>
      <c r="C278" s="628">
        <v>9</v>
      </c>
      <c r="D278" s="629">
        <v>0.09574468085106383</v>
      </c>
      <c r="E278" s="655">
        <v>0.0967741935483871</v>
      </c>
      <c r="F278" s="628">
        <v>16</v>
      </c>
      <c r="G278" s="629">
        <v>0.09142857142857143</v>
      </c>
      <c r="H278" s="629">
        <v>0.09142857142857143</v>
      </c>
      <c r="I278" s="615"/>
      <c r="J278" s="598"/>
      <c r="K278" s="601"/>
    </row>
    <row r="279" spans="1:11" ht="11.25">
      <c r="A279" s="615"/>
      <c r="B279" s="600" t="s">
        <v>456</v>
      </c>
      <c r="C279" s="628">
        <v>4</v>
      </c>
      <c r="D279" s="629">
        <v>0.0425531914893617</v>
      </c>
      <c r="E279" s="655">
        <v>0.043010752688172046</v>
      </c>
      <c r="F279" s="628">
        <v>6</v>
      </c>
      <c r="G279" s="629">
        <v>0.03428571428571429</v>
      </c>
      <c r="H279" s="629">
        <v>0.03428571428571429</v>
      </c>
      <c r="I279" s="615"/>
      <c r="J279" s="598"/>
      <c r="K279" s="601"/>
    </row>
    <row r="280" spans="1:11" ht="11.25">
      <c r="A280" s="632"/>
      <c r="B280" s="633" t="s">
        <v>130</v>
      </c>
      <c r="C280" s="634">
        <v>1</v>
      </c>
      <c r="D280" s="635">
        <v>0.010638297872340425</v>
      </c>
      <c r="E280" s="640" t="s">
        <v>131</v>
      </c>
      <c r="F280" s="634">
        <v>0</v>
      </c>
      <c r="G280" s="635">
        <v>0</v>
      </c>
      <c r="H280" s="636" t="s">
        <v>131</v>
      </c>
      <c r="I280" s="615"/>
      <c r="J280" s="598"/>
      <c r="K280" s="601"/>
    </row>
    <row r="281" spans="1:11" ht="11.25">
      <c r="A281" s="637" t="s">
        <v>473</v>
      </c>
      <c r="B281" s="600" t="s">
        <v>451</v>
      </c>
      <c r="C281" s="628"/>
      <c r="D281" s="629"/>
      <c r="E281" s="670"/>
      <c r="F281" s="615"/>
      <c r="G281" s="638"/>
      <c r="H281" s="638"/>
      <c r="I281" s="615"/>
      <c r="J281" s="598"/>
      <c r="K281" s="601"/>
    </row>
    <row r="282" spans="1:11" ht="11.25">
      <c r="A282" s="615"/>
      <c r="B282" s="600" t="s">
        <v>440</v>
      </c>
      <c r="C282" s="628">
        <v>20</v>
      </c>
      <c r="D282" s="629">
        <v>0.2127659574468085</v>
      </c>
      <c r="E282" s="655">
        <v>0.21505376344086022</v>
      </c>
      <c r="F282" s="628">
        <v>35</v>
      </c>
      <c r="G282" s="629">
        <v>0.2</v>
      </c>
      <c r="H282" s="629">
        <v>0.20114942528735633</v>
      </c>
      <c r="I282" s="615"/>
      <c r="J282" s="598"/>
      <c r="K282" s="601"/>
    </row>
    <row r="283" spans="1:11" ht="11.25">
      <c r="A283" s="615"/>
      <c r="B283" s="600" t="s">
        <v>441</v>
      </c>
      <c r="C283" s="628">
        <v>41</v>
      </c>
      <c r="D283" s="629">
        <v>0.43617021276595747</v>
      </c>
      <c r="E283" s="655">
        <v>0.44086021505376344</v>
      </c>
      <c r="F283" s="628">
        <v>74</v>
      </c>
      <c r="G283" s="629">
        <v>0.4228571428571429</v>
      </c>
      <c r="H283" s="629">
        <v>0.42528735632183906</v>
      </c>
      <c r="I283" s="615"/>
      <c r="J283" s="598"/>
      <c r="K283" s="601"/>
    </row>
    <row r="284" spans="1:11" ht="11.25">
      <c r="A284" s="615"/>
      <c r="B284" s="600" t="s">
        <v>442</v>
      </c>
      <c r="C284" s="628">
        <v>21</v>
      </c>
      <c r="D284" s="629">
        <v>0.22340425531914893</v>
      </c>
      <c r="E284" s="655">
        <v>0.22580645161290322</v>
      </c>
      <c r="F284" s="628">
        <v>44</v>
      </c>
      <c r="G284" s="629">
        <v>0.25142857142857145</v>
      </c>
      <c r="H284" s="629">
        <v>0.25287356321839083</v>
      </c>
      <c r="I284" s="615"/>
      <c r="J284" s="598"/>
      <c r="K284" s="601"/>
    </row>
    <row r="285" spans="1:11" ht="11.25">
      <c r="A285" s="615"/>
      <c r="B285" s="600" t="s">
        <v>454</v>
      </c>
      <c r="C285" s="628">
        <v>7</v>
      </c>
      <c r="D285" s="629">
        <v>0.07446808510638298</v>
      </c>
      <c r="E285" s="655">
        <v>0.07526881720430108</v>
      </c>
      <c r="F285" s="628">
        <v>16</v>
      </c>
      <c r="G285" s="629">
        <v>0.09142857142857143</v>
      </c>
      <c r="H285" s="629">
        <v>0.09195402298850575</v>
      </c>
      <c r="I285" s="615"/>
      <c r="J285" s="598"/>
      <c r="K285" s="601"/>
    </row>
    <row r="286" spans="1:11" ht="11.25">
      <c r="A286" s="615"/>
      <c r="B286" s="600" t="s">
        <v>456</v>
      </c>
      <c r="C286" s="628">
        <v>4</v>
      </c>
      <c r="D286" s="629">
        <v>0.0425531914893617</v>
      </c>
      <c r="E286" s="655">
        <v>0.043010752688172046</v>
      </c>
      <c r="F286" s="628">
        <v>5</v>
      </c>
      <c r="G286" s="629">
        <v>0.02857142857142857</v>
      </c>
      <c r="H286" s="629">
        <v>0.028735632183908046</v>
      </c>
      <c r="I286" s="615"/>
      <c r="J286" s="598"/>
      <c r="K286" s="601"/>
    </row>
    <row r="287" spans="1:11" ht="11.25">
      <c r="A287" s="632"/>
      <c r="B287" s="633" t="s">
        <v>130</v>
      </c>
      <c r="C287" s="634">
        <v>1</v>
      </c>
      <c r="D287" s="635">
        <v>0.010638297872340425</v>
      </c>
      <c r="E287" s="640" t="s">
        <v>131</v>
      </c>
      <c r="F287" s="634">
        <v>1</v>
      </c>
      <c r="G287" s="635">
        <v>0.005714285714285714</v>
      </c>
      <c r="H287" s="636" t="s">
        <v>131</v>
      </c>
      <c r="I287" s="632"/>
      <c r="J287" s="641"/>
      <c r="K287" s="642"/>
    </row>
    <row r="288" spans="1:11" ht="2.25" customHeight="1">
      <c r="A288" s="615"/>
      <c r="B288" s="600"/>
      <c r="C288" s="600"/>
      <c r="D288" s="629"/>
      <c r="E288" s="616"/>
      <c r="F288" s="600"/>
      <c r="G288" s="629"/>
      <c r="H288" s="616"/>
      <c r="I288" s="598"/>
      <c r="J288" s="598"/>
      <c r="K288" s="601"/>
    </row>
    <row r="289" spans="1:11" ht="12.75">
      <c r="A289" s="591" t="s">
        <v>433</v>
      </c>
      <c r="B289" s="592"/>
      <c r="C289" s="593"/>
      <c r="D289" s="643"/>
      <c r="E289" s="643"/>
      <c r="F289" s="594"/>
      <c r="G289" s="649"/>
      <c r="H289" s="649"/>
      <c r="I289" s="594"/>
      <c r="J289" s="594"/>
      <c r="K289" s="595" t="s">
        <v>513</v>
      </c>
    </row>
    <row r="290" spans="1:11" ht="12.75">
      <c r="A290" s="597" t="s">
        <v>95</v>
      </c>
      <c r="B290" s="598"/>
      <c r="C290" s="599"/>
      <c r="D290" s="599"/>
      <c r="E290" s="599"/>
      <c r="F290" s="600"/>
      <c r="G290" s="600"/>
      <c r="H290" s="600"/>
      <c r="I290" s="600"/>
      <c r="J290" s="600"/>
      <c r="K290" s="601"/>
    </row>
    <row r="291" spans="1:11" ht="12.75">
      <c r="A291" s="149" t="s">
        <v>435</v>
      </c>
      <c r="B291" s="598"/>
      <c r="C291" s="599"/>
      <c r="D291" s="599"/>
      <c r="E291" s="599"/>
      <c r="F291" s="600"/>
      <c r="G291" s="600"/>
      <c r="H291" s="600"/>
      <c r="I291" s="600"/>
      <c r="J291" s="600"/>
      <c r="K291" s="601"/>
    </row>
    <row r="292" spans="1:15" ht="12.75">
      <c r="A292" s="602" t="s">
        <v>116</v>
      </c>
      <c r="B292" s="603"/>
      <c r="C292" s="603"/>
      <c r="D292" s="603"/>
      <c r="E292" s="603"/>
      <c r="F292" s="603"/>
      <c r="G292" s="603"/>
      <c r="H292" s="604"/>
      <c r="I292" s="604"/>
      <c r="J292" s="604"/>
      <c r="K292" s="605"/>
      <c r="L292" s="606"/>
      <c r="M292" s="607"/>
      <c r="N292" s="606"/>
      <c r="O292" s="606"/>
    </row>
    <row r="293" spans="1:11" ht="18" customHeight="1">
      <c r="A293" s="608"/>
      <c r="B293" s="609"/>
      <c r="C293" s="658" t="s">
        <v>19</v>
      </c>
      <c r="D293" s="659"/>
      <c r="E293" s="659"/>
      <c r="F293" s="658" t="s">
        <v>18</v>
      </c>
      <c r="G293" s="659"/>
      <c r="H293" s="659"/>
      <c r="I293" s="611"/>
      <c r="J293" s="592"/>
      <c r="K293" s="609"/>
    </row>
    <row r="294" spans="1:11" ht="11.25">
      <c r="A294" s="615"/>
      <c r="B294" s="601"/>
      <c r="C294" s="660"/>
      <c r="D294" s="661" t="s">
        <v>16</v>
      </c>
      <c r="E294" s="661" t="s">
        <v>16</v>
      </c>
      <c r="F294" s="660"/>
      <c r="G294" s="661" t="s">
        <v>16</v>
      </c>
      <c r="H294" s="661" t="s">
        <v>16</v>
      </c>
      <c r="I294" s="615"/>
      <c r="J294" s="598"/>
      <c r="K294" s="601"/>
    </row>
    <row r="295" spans="1:11" ht="11.25" customHeight="1">
      <c r="A295" s="613"/>
      <c r="B295" s="614" t="s">
        <v>511</v>
      </c>
      <c r="C295" s="662"/>
      <c r="D295" s="663" t="s">
        <v>120</v>
      </c>
      <c r="E295" s="663" t="s">
        <v>121</v>
      </c>
      <c r="F295" s="662"/>
      <c r="G295" s="663" t="s">
        <v>120</v>
      </c>
      <c r="H295" s="663" t="s">
        <v>121</v>
      </c>
      <c r="I295" s="615"/>
      <c r="J295" s="598"/>
      <c r="K295" s="601"/>
    </row>
    <row r="296" spans="1:11" ht="11.25">
      <c r="A296" s="618"/>
      <c r="B296" s="619"/>
      <c r="C296" s="664" t="s">
        <v>15</v>
      </c>
      <c r="D296" s="665" t="s">
        <v>122</v>
      </c>
      <c r="E296" s="665" t="s">
        <v>122</v>
      </c>
      <c r="F296" s="664" t="s">
        <v>15</v>
      </c>
      <c r="G296" s="665" t="s">
        <v>122</v>
      </c>
      <c r="H296" s="665" t="s">
        <v>122</v>
      </c>
      <c r="I296" s="615"/>
      <c r="J296" s="598"/>
      <c r="K296" s="601"/>
    </row>
    <row r="297" spans="1:11" ht="11.25">
      <c r="A297" s="637" t="s">
        <v>474</v>
      </c>
      <c r="B297" s="600" t="s">
        <v>452</v>
      </c>
      <c r="C297" s="628"/>
      <c r="D297" s="629"/>
      <c r="E297" s="670"/>
      <c r="F297" s="615"/>
      <c r="G297" s="638"/>
      <c r="H297" s="638"/>
      <c r="I297" s="615"/>
      <c r="J297" s="598"/>
      <c r="K297" s="601"/>
    </row>
    <row r="298" spans="1:11" ht="11.25">
      <c r="A298" s="615"/>
      <c r="B298" s="600" t="s">
        <v>440</v>
      </c>
      <c r="C298" s="628">
        <v>28</v>
      </c>
      <c r="D298" s="629">
        <v>0.2978723404255319</v>
      </c>
      <c r="E298" s="655">
        <v>0.3010752688172043</v>
      </c>
      <c r="F298" s="628">
        <v>39</v>
      </c>
      <c r="G298" s="629">
        <v>0.22285714285714286</v>
      </c>
      <c r="H298" s="629">
        <v>0.22285714285714286</v>
      </c>
      <c r="I298" s="615"/>
      <c r="J298" s="598"/>
      <c r="K298" s="601"/>
    </row>
    <row r="299" spans="1:11" ht="11.25">
      <c r="A299" s="615"/>
      <c r="B299" s="600" t="s">
        <v>441</v>
      </c>
      <c r="C299" s="628">
        <v>33</v>
      </c>
      <c r="D299" s="629">
        <v>0.35106382978723405</v>
      </c>
      <c r="E299" s="655">
        <v>0.3548387096774194</v>
      </c>
      <c r="F299" s="628">
        <v>84</v>
      </c>
      <c r="G299" s="629">
        <v>0.48</v>
      </c>
      <c r="H299" s="629">
        <v>0.48</v>
      </c>
      <c r="I299" s="615"/>
      <c r="J299" s="598"/>
      <c r="K299" s="601"/>
    </row>
    <row r="300" spans="1:11" ht="11.25">
      <c r="A300" s="615"/>
      <c r="B300" s="600" t="s">
        <v>442</v>
      </c>
      <c r="C300" s="628">
        <v>26</v>
      </c>
      <c r="D300" s="629">
        <v>0.2765957446808511</v>
      </c>
      <c r="E300" s="655">
        <v>0.27956989247311825</v>
      </c>
      <c r="F300" s="628">
        <v>37</v>
      </c>
      <c r="G300" s="629">
        <v>0.21142857142857144</v>
      </c>
      <c r="H300" s="629">
        <v>0.21142857142857144</v>
      </c>
      <c r="I300" s="615"/>
      <c r="J300" s="598"/>
      <c r="K300" s="601"/>
    </row>
    <row r="301" spans="1:11" ht="11.25">
      <c r="A301" s="615"/>
      <c r="B301" s="600" t="s">
        <v>454</v>
      </c>
      <c r="C301" s="628">
        <v>5</v>
      </c>
      <c r="D301" s="629">
        <v>0.05319148936170213</v>
      </c>
      <c r="E301" s="655">
        <v>0.053763440860215055</v>
      </c>
      <c r="F301" s="628">
        <v>12</v>
      </c>
      <c r="G301" s="629">
        <v>0.06857142857142857</v>
      </c>
      <c r="H301" s="629">
        <v>0.06857142857142857</v>
      </c>
      <c r="I301" s="615"/>
      <c r="J301" s="598"/>
      <c r="K301" s="601"/>
    </row>
    <row r="302" spans="1:11" ht="11.25">
      <c r="A302" s="615"/>
      <c r="B302" s="600" t="s">
        <v>456</v>
      </c>
      <c r="C302" s="628">
        <v>1</v>
      </c>
      <c r="D302" s="629">
        <v>0.010638297872340425</v>
      </c>
      <c r="E302" s="655">
        <v>0.010752688172043012</v>
      </c>
      <c r="F302" s="628">
        <v>3</v>
      </c>
      <c r="G302" s="629">
        <v>0.017142857142857144</v>
      </c>
      <c r="H302" s="629">
        <v>0.017142857142857144</v>
      </c>
      <c r="I302" s="615"/>
      <c r="J302" s="598"/>
      <c r="K302" s="601"/>
    </row>
    <row r="303" spans="1:11" ht="11.25">
      <c r="A303" s="632"/>
      <c r="B303" s="633" t="s">
        <v>130</v>
      </c>
      <c r="C303" s="634">
        <v>1</v>
      </c>
      <c r="D303" s="635">
        <v>0.010638297872340425</v>
      </c>
      <c r="E303" s="640" t="s">
        <v>131</v>
      </c>
      <c r="F303" s="634">
        <v>0</v>
      </c>
      <c r="G303" s="635">
        <v>0</v>
      </c>
      <c r="H303" s="636" t="s">
        <v>131</v>
      </c>
      <c r="I303" s="615"/>
      <c r="J303" s="598"/>
      <c r="K303" s="601"/>
    </row>
    <row r="304" spans="1:11" ht="11.25">
      <c r="A304" s="637" t="s">
        <v>476</v>
      </c>
      <c r="B304" s="600" t="s">
        <v>514</v>
      </c>
      <c r="C304" s="628"/>
      <c r="D304" s="629"/>
      <c r="E304" s="670"/>
      <c r="F304" s="615"/>
      <c r="G304" s="638"/>
      <c r="H304" s="638"/>
      <c r="I304" s="615"/>
      <c r="J304" s="598"/>
      <c r="K304" s="601"/>
    </row>
    <row r="305" spans="1:11" ht="11.25">
      <c r="A305" s="615"/>
      <c r="B305" s="600" t="s">
        <v>440</v>
      </c>
      <c r="C305" s="628">
        <v>18</v>
      </c>
      <c r="D305" s="629">
        <v>0.19148936170212766</v>
      </c>
      <c r="E305" s="655">
        <v>0.1935483870967742</v>
      </c>
      <c r="F305" s="628">
        <v>24</v>
      </c>
      <c r="G305" s="629">
        <v>0.13714285714285715</v>
      </c>
      <c r="H305" s="629">
        <v>0.13714285714285715</v>
      </c>
      <c r="I305" s="615"/>
      <c r="J305" s="598"/>
      <c r="K305" s="601"/>
    </row>
    <row r="306" spans="1:11" ht="11.25">
      <c r="A306" s="615"/>
      <c r="B306" s="600" t="s">
        <v>441</v>
      </c>
      <c r="C306" s="628">
        <v>34</v>
      </c>
      <c r="D306" s="629">
        <v>0.3617021276595745</v>
      </c>
      <c r="E306" s="655">
        <v>0.3655913978494624</v>
      </c>
      <c r="F306" s="628">
        <v>66</v>
      </c>
      <c r="G306" s="629">
        <v>0.37714285714285717</v>
      </c>
      <c r="H306" s="629">
        <v>0.37714285714285717</v>
      </c>
      <c r="I306" s="615"/>
      <c r="J306" s="598"/>
      <c r="K306" s="601"/>
    </row>
    <row r="307" spans="1:11" ht="11.25">
      <c r="A307" s="615"/>
      <c r="B307" s="600" t="s">
        <v>442</v>
      </c>
      <c r="C307" s="628">
        <v>29</v>
      </c>
      <c r="D307" s="629">
        <v>0.30851063829787234</v>
      </c>
      <c r="E307" s="655">
        <v>0.3118279569892473</v>
      </c>
      <c r="F307" s="628">
        <v>63</v>
      </c>
      <c r="G307" s="629">
        <v>0.36</v>
      </c>
      <c r="H307" s="629">
        <v>0.36</v>
      </c>
      <c r="I307" s="615"/>
      <c r="J307" s="598"/>
      <c r="K307" s="601"/>
    </row>
    <row r="308" spans="1:11" ht="11.25">
      <c r="A308" s="615"/>
      <c r="B308" s="600" t="s">
        <v>454</v>
      </c>
      <c r="C308" s="628">
        <v>6</v>
      </c>
      <c r="D308" s="629">
        <v>0.06382978723404255</v>
      </c>
      <c r="E308" s="655">
        <v>0.06451612903225806</v>
      </c>
      <c r="F308" s="628">
        <v>19</v>
      </c>
      <c r="G308" s="629">
        <v>0.10857142857142857</v>
      </c>
      <c r="H308" s="629">
        <v>0.10857142857142857</v>
      </c>
      <c r="I308" s="615"/>
      <c r="J308" s="598"/>
      <c r="K308" s="601"/>
    </row>
    <row r="309" spans="1:11" ht="11.25">
      <c r="A309" s="615"/>
      <c r="B309" s="600" t="s">
        <v>456</v>
      </c>
      <c r="C309" s="628">
        <v>6</v>
      </c>
      <c r="D309" s="629">
        <v>0.06382978723404255</v>
      </c>
      <c r="E309" s="655">
        <v>0.06451612903225806</v>
      </c>
      <c r="F309" s="628">
        <v>3</v>
      </c>
      <c r="G309" s="629">
        <v>0.017142857142857144</v>
      </c>
      <c r="H309" s="629">
        <v>0.017142857142857144</v>
      </c>
      <c r="I309" s="615"/>
      <c r="J309" s="598"/>
      <c r="K309" s="601"/>
    </row>
    <row r="310" spans="1:11" ht="11.25">
      <c r="A310" s="618"/>
      <c r="B310" s="604" t="s">
        <v>130</v>
      </c>
      <c r="C310" s="644">
        <v>1</v>
      </c>
      <c r="D310" s="635">
        <v>0.010638297872340425</v>
      </c>
      <c r="E310" s="640" t="s">
        <v>131</v>
      </c>
      <c r="F310" s="644">
        <v>0</v>
      </c>
      <c r="G310" s="645">
        <v>0</v>
      </c>
      <c r="H310" s="621" t="s">
        <v>131</v>
      </c>
      <c r="I310" s="615"/>
      <c r="J310" s="598"/>
      <c r="K310" s="601"/>
    </row>
    <row r="311" spans="1:11" ht="11.25">
      <c r="A311" s="647" t="s">
        <v>515</v>
      </c>
      <c r="B311" s="648" t="s">
        <v>478</v>
      </c>
      <c r="C311" s="672"/>
      <c r="D311" s="673"/>
      <c r="E311" s="654"/>
      <c r="F311" s="608"/>
      <c r="G311" s="649"/>
      <c r="H311" s="650"/>
      <c r="I311" s="615"/>
      <c r="J311" s="598"/>
      <c r="K311" s="601"/>
    </row>
    <row r="312" spans="1:11" ht="11.25">
      <c r="A312" s="615"/>
      <c r="B312" s="651" t="s">
        <v>479</v>
      </c>
      <c r="C312" s="628">
        <v>17</v>
      </c>
      <c r="D312" s="629">
        <v>0.18085106382978725</v>
      </c>
      <c r="E312" s="655">
        <v>0.1827956989247312</v>
      </c>
      <c r="F312" s="628">
        <v>34</v>
      </c>
      <c r="G312" s="629">
        <v>0.19428571428571428</v>
      </c>
      <c r="H312" s="629">
        <v>0.19428571428571428</v>
      </c>
      <c r="I312" s="615"/>
      <c r="J312" s="598"/>
      <c r="K312" s="601"/>
    </row>
    <row r="313" spans="1:11" ht="11.25">
      <c r="A313" s="615"/>
      <c r="B313" s="651" t="s">
        <v>480</v>
      </c>
      <c r="C313" s="628">
        <v>49</v>
      </c>
      <c r="D313" s="629">
        <v>0.5212765957446809</v>
      </c>
      <c r="E313" s="655">
        <v>0.5268817204301075</v>
      </c>
      <c r="F313" s="628">
        <v>102</v>
      </c>
      <c r="G313" s="629">
        <v>0.5828571428571429</v>
      </c>
      <c r="H313" s="629">
        <v>0.5828571428571429</v>
      </c>
      <c r="I313" s="615"/>
      <c r="J313" s="598"/>
      <c r="K313" s="601"/>
    </row>
    <row r="314" spans="1:11" ht="11.25">
      <c r="A314" s="615"/>
      <c r="B314" s="651" t="s">
        <v>481</v>
      </c>
      <c r="C314" s="628">
        <v>18</v>
      </c>
      <c r="D314" s="629">
        <v>0.19148936170212766</v>
      </c>
      <c r="E314" s="655">
        <v>0.1935483870967742</v>
      </c>
      <c r="F314" s="628">
        <v>29</v>
      </c>
      <c r="G314" s="629">
        <v>0.1657142857142857</v>
      </c>
      <c r="H314" s="629">
        <v>0.1657142857142857</v>
      </c>
      <c r="I314" s="615"/>
      <c r="J314" s="598"/>
      <c r="K314" s="601"/>
    </row>
    <row r="315" spans="1:11" ht="11.25">
      <c r="A315" s="615"/>
      <c r="B315" s="651" t="s">
        <v>482</v>
      </c>
      <c r="C315" s="628">
        <v>8</v>
      </c>
      <c r="D315" s="629">
        <v>0.0851063829787234</v>
      </c>
      <c r="E315" s="655">
        <v>0.08602150537634409</v>
      </c>
      <c r="F315" s="628">
        <v>7</v>
      </c>
      <c r="G315" s="629">
        <v>0.04</v>
      </c>
      <c r="H315" s="629">
        <v>0.04</v>
      </c>
      <c r="I315" s="615"/>
      <c r="J315" s="598"/>
      <c r="K315" s="601"/>
    </row>
    <row r="316" spans="1:11" ht="11.25">
      <c r="A316" s="615"/>
      <c r="B316" s="651" t="s">
        <v>483</v>
      </c>
      <c r="C316" s="628">
        <v>1</v>
      </c>
      <c r="D316" s="629">
        <v>0.010638297872340425</v>
      </c>
      <c r="E316" s="655">
        <v>0.010752688172043012</v>
      </c>
      <c r="F316" s="628">
        <v>3</v>
      </c>
      <c r="G316" s="629">
        <v>0.017142857142857144</v>
      </c>
      <c r="H316" s="629">
        <v>0.017142857142857144</v>
      </c>
      <c r="I316" s="615"/>
      <c r="J316" s="598"/>
      <c r="K316" s="601"/>
    </row>
    <row r="317" spans="1:11" ht="11.25">
      <c r="A317" s="618"/>
      <c r="B317" s="605" t="s">
        <v>130</v>
      </c>
      <c r="C317" s="644">
        <v>1</v>
      </c>
      <c r="D317" s="645">
        <v>0.010638297872340425</v>
      </c>
      <c r="E317" s="640" t="s">
        <v>131</v>
      </c>
      <c r="F317" s="644">
        <v>0</v>
      </c>
      <c r="G317" s="645">
        <v>0</v>
      </c>
      <c r="H317" s="621" t="s">
        <v>131</v>
      </c>
      <c r="I317" s="615"/>
      <c r="J317" s="598"/>
      <c r="K317" s="601"/>
    </row>
    <row r="318" spans="1:11" ht="11.25">
      <c r="A318" s="647" t="s">
        <v>484</v>
      </c>
      <c r="B318" s="648" t="s">
        <v>485</v>
      </c>
      <c r="C318" s="608"/>
      <c r="D318" s="649"/>
      <c r="E318" s="654"/>
      <c r="F318" s="598"/>
      <c r="G318" s="638"/>
      <c r="H318" s="638"/>
      <c r="I318" s="615"/>
      <c r="J318" s="598"/>
      <c r="K318" s="601"/>
    </row>
    <row r="319" spans="1:11" ht="11.25">
      <c r="A319" s="630" t="s">
        <v>438</v>
      </c>
      <c r="B319" s="651" t="s">
        <v>486</v>
      </c>
      <c r="C319" s="628"/>
      <c r="D319" s="629"/>
      <c r="E319" s="617"/>
      <c r="F319" s="598"/>
      <c r="G319" s="598"/>
      <c r="H319" s="598"/>
      <c r="I319" s="615"/>
      <c r="J319" s="598"/>
      <c r="K319" s="601"/>
    </row>
    <row r="320" spans="1:11" ht="11.25">
      <c r="A320" s="615"/>
      <c r="B320" s="651" t="s">
        <v>487</v>
      </c>
      <c r="C320" s="628">
        <v>49</v>
      </c>
      <c r="D320" s="629">
        <v>0.5212765957446809</v>
      </c>
      <c r="E320" s="655">
        <v>0.5268817204301075</v>
      </c>
      <c r="F320" s="628">
        <v>109</v>
      </c>
      <c r="G320" s="629">
        <v>0.6228571428571429</v>
      </c>
      <c r="H320" s="629">
        <v>0.6228571428571429</v>
      </c>
      <c r="I320" s="615"/>
      <c r="J320" s="598"/>
      <c r="K320" s="601"/>
    </row>
    <row r="321" spans="1:11" ht="11.25">
      <c r="A321" s="615"/>
      <c r="B321" s="651" t="s">
        <v>490</v>
      </c>
      <c r="C321" s="628">
        <v>29</v>
      </c>
      <c r="D321" s="629">
        <v>0.30851063829787234</v>
      </c>
      <c r="E321" s="655">
        <v>0.3118279569892473</v>
      </c>
      <c r="F321" s="628">
        <v>42</v>
      </c>
      <c r="G321" s="629">
        <v>0.24</v>
      </c>
      <c r="H321" s="629">
        <v>0.24</v>
      </c>
      <c r="I321" s="615"/>
      <c r="J321" s="598"/>
      <c r="K321" s="601"/>
    </row>
    <row r="322" spans="1:11" ht="11.25">
      <c r="A322" s="615"/>
      <c r="B322" s="651" t="s">
        <v>491</v>
      </c>
      <c r="C322" s="628">
        <v>12</v>
      </c>
      <c r="D322" s="629">
        <v>0.1276595744680851</v>
      </c>
      <c r="E322" s="655">
        <v>0.12903225806451613</v>
      </c>
      <c r="F322" s="628">
        <v>16</v>
      </c>
      <c r="G322" s="629">
        <v>0.09142857142857143</v>
      </c>
      <c r="H322" s="629">
        <v>0.09142857142857143</v>
      </c>
      <c r="I322" s="615"/>
      <c r="J322" s="598"/>
      <c r="K322" s="601"/>
    </row>
    <row r="323" spans="1:11" ht="11.25">
      <c r="A323" s="615"/>
      <c r="B323" s="600" t="s">
        <v>492</v>
      </c>
      <c r="C323" s="628">
        <v>3</v>
      </c>
      <c r="D323" s="629">
        <v>0.031914893617021274</v>
      </c>
      <c r="E323" s="655">
        <v>0.03225806451612903</v>
      </c>
      <c r="F323" s="628">
        <v>8</v>
      </c>
      <c r="G323" s="629">
        <v>0.045714285714285714</v>
      </c>
      <c r="H323" s="629">
        <v>0.045714285714285714</v>
      </c>
      <c r="I323" s="615"/>
      <c r="J323" s="598"/>
      <c r="K323" s="601"/>
    </row>
    <row r="324" spans="1:11" ht="11.25">
      <c r="A324" s="632"/>
      <c r="B324" s="633" t="s">
        <v>130</v>
      </c>
      <c r="C324" s="634">
        <v>1</v>
      </c>
      <c r="D324" s="635">
        <v>0.010638297872340425</v>
      </c>
      <c r="E324" s="640" t="s">
        <v>131</v>
      </c>
      <c r="F324" s="634">
        <v>0</v>
      </c>
      <c r="G324" s="635">
        <v>0</v>
      </c>
      <c r="H324" s="636" t="s">
        <v>131</v>
      </c>
      <c r="I324" s="615"/>
      <c r="J324" s="598"/>
      <c r="K324" s="601"/>
    </row>
    <row r="325" spans="1:11" ht="11.25">
      <c r="A325" s="630" t="s">
        <v>459</v>
      </c>
      <c r="B325" s="651" t="s">
        <v>488</v>
      </c>
      <c r="C325" s="628"/>
      <c r="D325" s="629"/>
      <c r="E325" s="657"/>
      <c r="F325" s="598"/>
      <c r="G325" s="638"/>
      <c r="H325" s="638"/>
      <c r="I325" s="615"/>
      <c r="J325" s="598"/>
      <c r="K325" s="601"/>
    </row>
    <row r="326" spans="1:11" ht="11.25">
      <c r="A326" s="615"/>
      <c r="B326" s="651" t="s">
        <v>487</v>
      </c>
      <c r="C326" s="628">
        <v>24</v>
      </c>
      <c r="D326" s="629">
        <v>0.2553191489361702</v>
      </c>
      <c r="E326" s="655">
        <v>0.25806451612903225</v>
      </c>
      <c r="F326" s="628">
        <v>50</v>
      </c>
      <c r="G326" s="629">
        <v>0.2857142857142857</v>
      </c>
      <c r="H326" s="629">
        <v>0.28735632183908044</v>
      </c>
      <c r="I326" s="615"/>
      <c r="J326" s="598"/>
      <c r="K326" s="601"/>
    </row>
    <row r="327" spans="1:11" ht="11.25">
      <c r="A327" s="615"/>
      <c r="B327" s="651" t="s">
        <v>490</v>
      </c>
      <c r="C327" s="628">
        <v>34</v>
      </c>
      <c r="D327" s="629">
        <v>0.3617021276595745</v>
      </c>
      <c r="E327" s="655">
        <v>0.3655913978494624</v>
      </c>
      <c r="F327" s="628">
        <v>73</v>
      </c>
      <c r="G327" s="629">
        <v>0.41714285714285715</v>
      </c>
      <c r="H327" s="629">
        <v>0.41954022988505746</v>
      </c>
      <c r="I327" s="615"/>
      <c r="J327" s="598"/>
      <c r="K327" s="601"/>
    </row>
    <row r="328" spans="1:11" ht="11.25">
      <c r="A328" s="615"/>
      <c r="B328" s="651" t="s">
        <v>491</v>
      </c>
      <c r="C328" s="628">
        <v>25</v>
      </c>
      <c r="D328" s="629">
        <v>0.26595744680851063</v>
      </c>
      <c r="E328" s="655">
        <v>0.26881720430107525</v>
      </c>
      <c r="F328" s="628">
        <v>39</v>
      </c>
      <c r="G328" s="629">
        <v>0.22285714285714286</v>
      </c>
      <c r="H328" s="629">
        <v>0.22413793103448276</v>
      </c>
      <c r="I328" s="615"/>
      <c r="J328" s="598"/>
      <c r="K328" s="601"/>
    </row>
    <row r="329" spans="1:11" ht="11.25">
      <c r="A329" s="615"/>
      <c r="B329" s="600" t="s">
        <v>492</v>
      </c>
      <c r="C329" s="628">
        <v>10</v>
      </c>
      <c r="D329" s="629">
        <v>0.10638297872340426</v>
      </c>
      <c r="E329" s="655">
        <v>0.10752688172043011</v>
      </c>
      <c r="F329" s="628">
        <v>13</v>
      </c>
      <c r="G329" s="629">
        <v>0.07428571428571429</v>
      </c>
      <c r="H329" s="629">
        <v>0.07471264367816093</v>
      </c>
      <c r="I329" s="615"/>
      <c r="J329" s="598"/>
      <c r="K329" s="601"/>
    </row>
    <row r="330" spans="1:11" ht="11.25">
      <c r="A330" s="632"/>
      <c r="B330" s="633" t="s">
        <v>130</v>
      </c>
      <c r="C330" s="634">
        <v>1</v>
      </c>
      <c r="D330" s="635">
        <v>0.010638297872340425</v>
      </c>
      <c r="E330" s="640" t="s">
        <v>131</v>
      </c>
      <c r="F330" s="634">
        <v>1</v>
      </c>
      <c r="G330" s="635">
        <v>0.005714285714285714</v>
      </c>
      <c r="H330" s="636" t="s">
        <v>131</v>
      </c>
      <c r="I330" s="615"/>
      <c r="J330" s="598"/>
      <c r="K330" s="601"/>
    </row>
    <row r="331" spans="1:11" ht="11.25">
      <c r="A331" s="630" t="s">
        <v>462</v>
      </c>
      <c r="B331" s="651" t="s">
        <v>489</v>
      </c>
      <c r="C331" s="628"/>
      <c r="D331" s="629"/>
      <c r="E331" s="657"/>
      <c r="F331" s="598"/>
      <c r="G331" s="638"/>
      <c r="H331" s="638"/>
      <c r="I331" s="615"/>
      <c r="J331" s="598"/>
      <c r="K331" s="601"/>
    </row>
    <row r="332" spans="1:11" ht="11.25">
      <c r="A332" s="615"/>
      <c r="B332" s="651" t="s">
        <v>487</v>
      </c>
      <c r="C332" s="628">
        <v>61</v>
      </c>
      <c r="D332" s="629">
        <v>0.648936170212766</v>
      </c>
      <c r="E332" s="655">
        <v>0.6559139784946236</v>
      </c>
      <c r="F332" s="628">
        <v>116</v>
      </c>
      <c r="G332" s="629">
        <v>0.6628571428571428</v>
      </c>
      <c r="H332" s="629">
        <v>0.6628571428571428</v>
      </c>
      <c r="I332" s="615"/>
      <c r="J332" s="598"/>
      <c r="K332" s="601"/>
    </row>
    <row r="333" spans="1:11" ht="11.25">
      <c r="A333" s="615"/>
      <c r="B333" s="651" t="s">
        <v>490</v>
      </c>
      <c r="C333" s="628">
        <v>19</v>
      </c>
      <c r="D333" s="629">
        <v>0.20212765957446807</v>
      </c>
      <c r="E333" s="655">
        <v>0.20430107526881722</v>
      </c>
      <c r="F333" s="628">
        <v>38</v>
      </c>
      <c r="G333" s="629">
        <v>0.21714285714285714</v>
      </c>
      <c r="H333" s="629">
        <v>0.21714285714285714</v>
      </c>
      <c r="I333" s="615"/>
      <c r="J333" s="598"/>
      <c r="K333" s="601"/>
    </row>
    <row r="334" spans="1:11" ht="11.25">
      <c r="A334" s="615"/>
      <c r="B334" s="651" t="s">
        <v>491</v>
      </c>
      <c r="C334" s="628">
        <v>6</v>
      </c>
      <c r="D334" s="629">
        <v>0.06382978723404255</v>
      </c>
      <c r="E334" s="655">
        <v>0.06451612903225806</v>
      </c>
      <c r="F334" s="628">
        <v>16</v>
      </c>
      <c r="G334" s="629">
        <v>0.09142857142857143</v>
      </c>
      <c r="H334" s="629">
        <v>0.09142857142857143</v>
      </c>
      <c r="I334" s="615"/>
      <c r="J334" s="598"/>
      <c r="K334" s="601"/>
    </row>
    <row r="335" spans="1:11" ht="11.25">
      <c r="A335" s="615"/>
      <c r="B335" s="600" t="s">
        <v>492</v>
      </c>
      <c r="C335" s="628">
        <v>7</v>
      </c>
      <c r="D335" s="629">
        <v>0.07446808510638298</v>
      </c>
      <c r="E335" s="655">
        <v>0.07526881720430108</v>
      </c>
      <c r="F335" s="628">
        <v>5</v>
      </c>
      <c r="G335" s="629">
        <v>0.02857142857142857</v>
      </c>
      <c r="H335" s="629">
        <v>0.02857142857142857</v>
      </c>
      <c r="I335" s="615"/>
      <c r="J335" s="598"/>
      <c r="K335" s="601"/>
    </row>
    <row r="336" spans="1:11" ht="11.25">
      <c r="A336" s="618"/>
      <c r="B336" s="604" t="s">
        <v>130</v>
      </c>
      <c r="C336" s="644">
        <v>1</v>
      </c>
      <c r="D336" s="645">
        <v>0.010638297872340425</v>
      </c>
      <c r="E336" s="646" t="s">
        <v>131</v>
      </c>
      <c r="F336" s="644">
        <v>0</v>
      </c>
      <c r="G336" s="645">
        <v>0</v>
      </c>
      <c r="H336" s="621" t="s">
        <v>131</v>
      </c>
      <c r="I336" s="618"/>
      <c r="J336" s="603"/>
      <c r="K336" s="619"/>
    </row>
    <row r="337" spans="1:11" ht="12.75">
      <c r="A337" s="591" t="s">
        <v>433</v>
      </c>
      <c r="B337" s="592"/>
      <c r="C337" s="593"/>
      <c r="D337" s="643"/>
      <c r="E337" s="643"/>
      <c r="F337" s="594"/>
      <c r="G337" s="649"/>
      <c r="H337" s="649"/>
      <c r="I337" s="594"/>
      <c r="J337" s="594"/>
      <c r="K337" s="595" t="s">
        <v>516</v>
      </c>
    </row>
    <row r="338" spans="1:11" ht="12.75">
      <c r="A338" s="597" t="s">
        <v>95</v>
      </c>
      <c r="B338" s="598"/>
      <c r="C338" s="599"/>
      <c r="D338" s="599"/>
      <c r="E338" s="599"/>
      <c r="F338" s="600"/>
      <c r="G338" s="600"/>
      <c r="H338" s="600"/>
      <c r="I338" s="600"/>
      <c r="J338" s="600"/>
      <c r="K338" s="601"/>
    </row>
    <row r="339" spans="1:11" ht="12.75">
      <c r="A339" s="149" t="s">
        <v>435</v>
      </c>
      <c r="B339" s="598"/>
      <c r="C339" s="599"/>
      <c r="D339" s="599"/>
      <c r="E339" s="599"/>
      <c r="F339" s="600"/>
      <c r="G339" s="600"/>
      <c r="H339" s="600"/>
      <c r="I339" s="600"/>
      <c r="J339" s="600"/>
      <c r="K339" s="601"/>
    </row>
    <row r="340" spans="1:15" ht="12.75">
      <c r="A340" s="602" t="s">
        <v>116</v>
      </c>
      <c r="B340" s="603"/>
      <c r="C340" s="603"/>
      <c r="D340" s="603"/>
      <c r="E340" s="603"/>
      <c r="F340" s="603"/>
      <c r="G340" s="603"/>
      <c r="H340" s="604"/>
      <c r="I340" s="604"/>
      <c r="J340" s="604"/>
      <c r="K340" s="605"/>
      <c r="L340" s="606"/>
      <c r="M340" s="607"/>
      <c r="N340" s="606"/>
      <c r="O340" s="606"/>
    </row>
    <row r="341" spans="1:11" ht="18" customHeight="1">
      <c r="A341" s="608"/>
      <c r="B341" s="609"/>
      <c r="C341" s="658" t="s">
        <v>19</v>
      </c>
      <c r="D341" s="659"/>
      <c r="E341" s="659"/>
      <c r="F341" s="658" t="s">
        <v>18</v>
      </c>
      <c r="G341" s="659"/>
      <c r="H341" s="659"/>
      <c r="I341" s="611"/>
      <c r="J341" s="592"/>
      <c r="K341" s="609"/>
    </row>
    <row r="342" spans="1:11" ht="11.25">
      <c r="A342" s="615"/>
      <c r="B342" s="601"/>
      <c r="C342" s="660"/>
      <c r="D342" s="661" t="s">
        <v>16</v>
      </c>
      <c r="E342" s="661" t="s">
        <v>16</v>
      </c>
      <c r="F342" s="660"/>
      <c r="G342" s="661" t="s">
        <v>16</v>
      </c>
      <c r="H342" s="661" t="s">
        <v>16</v>
      </c>
      <c r="I342" s="615"/>
      <c r="J342" s="598"/>
      <c r="K342" s="601"/>
    </row>
    <row r="343" spans="1:11" ht="11.25" customHeight="1">
      <c r="A343" s="613"/>
      <c r="B343" s="614" t="s">
        <v>511</v>
      </c>
      <c r="C343" s="662"/>
      <c r="D343" s="663" t="s">
        <v>120</v>
      </c>
      <c r="E343" s="663" t="s">
        <v>121</v>
      </c>
      <c r="F343" s="662"/>
      <c r="G343" s="663" t="s">
        <v>120</v>
      </c>
      <c r="H343" s="663" t="s">
        <v>121</v>
      </c>
      <c r="I343" s="615"/>
      <c r="J343" s="598"/>
      <c r="K343" s="601"/>
    </row>
    <row r="344" spans="1:11" ht="11.25">
      <c r="A344" s="618"/>
      <c r="B344" s="619"/>
      <c r="C344" s="664" t="s">
        <v>15</v>
      </c>
      <c r="D344" s="665" t="s">
        <v>122</v>
      </c>
      <c r="E344" s="665" t="s">
        <v>122</v>
      </c>
      <c r="F344" s="664" t="s">
        <v>15</v>
      </c>
      <c r="G344" s="665" t="s">
        <v>122</v>
      </c>
      <c r="H344" s="665" t="s">
        <v>122</v>
      </c>
      <c r="I344" s="615"/>
      <c r="J344" s="598"/>
      <c r="K344" s="601"/>
    </row>
    <row r="345" spans="1:11" ht="11.25">
      <c r="A345" s="647" t="s">
        <v>370</v>
      </c>
      <c r="B345" s="648" t="s">
        <v>371</v>
      </c>
      <c r="C345" s="594"/>
      <c r="D345" s="649"/>
      <c r="E345" s="654"/>
      <c r="F345" s="594"/>
      <c r="G345" s="649"/>
      <c r="H345" s="650"/>
      <c r="I345" s="615"/>
      <c r="J345" s="598"/>
      <c r="K345" s="601"/>
    </row>
    <row r="346" spans="1:11" ht="11.25">
      <c r="A346" s="615"/>
      <c r="B346" s="653" t="s">
        <v>372</v>
      </c>
      <c r="C346" s="600"/>
      <c r="D346" s="629"/>
      <c r="E346" s="617"/>
      <c r="F346" s="600"/>
      <c r="G346" s="629"/>
      <c r="H346" s="616"/>
      <c r="I346" s="615"/>
      <c r="J346" s="598"/>
      <c r="K346" s="601"/>
    </row>
    <row r="347" spans="1:11" ht="11.25">
      <c r="A347" s="615"/>
      <c r="B347" s="651" t="s">
        <v>373</v>
      </c>
      <c r="C347" s="600">
        <v>9</v>
      </c>
      <c r="D347" s="629">
        <v>0.09574468085106383</v>
      </c>
      <c r="E347" s="655">
        <v>0.0967741935483871</v>
      </c>
      <c r="F347" s="600">
        <v>23</v>
      </c>
      <c r="G347" s="629">
        <v>0.13142857142857142</v>
      </c>
      <c r="H347" s="629">
        <v>0.1329479768786127</v>
      </c>
      <c r="I347" s="615"/>
      <c r="J347" s="598"/>
      <c r="K347" s="601"/>
    </row>
    <row r="348" spans="1:11" ht="11.25">
      <c r="A348" s="615"/>
      <c r="B348" s="651" t="s">
        <v>374</v>
      </c>
      <c r="C348" s="600">
        <v>35</v>
      </c>
      <c r="D348" s="629">
        <v>0.3723404255319149</v>
      </c>
      <c r="E348" s="655">
        <v>0.3763440860215054</v>
      </c>
      <c r="F348" s="600">
        <v>69</v>
      </c>
      <c r="G348" s="629">
        <v>0.3942857142857143</v>
      </c>
      <c r="H348" s="629">
        <v>0.3988439306358382</v>
      </c>
      <c r="I348" s="615"/>
      <c r="J348" s="598"/>
      <c r="K348" s="601"/>
    </row>
    <row r="349" spans="1:11" ht="11.25">
      <c r="A349" s="615"/>
      <c r="B349" s="651" t="s">
        <v>375</v>
      </c>
      <c r="C349" s="600">
        <v>40</v>
      </c>
      <c r="D349" s="629">
        <v>0.425531914893617</v>
      </c>
      <c r="E349" s="655">
        <v>0.43010752688172044</v>
      </c>
      <c r="F349" s="600">
        <v>75</v>
      </c>
      <c r="G349" s="629">
        <v>0.42857142857142855</v>
      </c>
      <c r="H349" s="629">
        <v>0.43352601156069365</v>
      </c>
      <c r="I349" s="615"/>
      <c r="J349" s="598"/>
      <c r="K349" s="601"/>
    </row>
    <row r="350" spans="1:11" ht="11.25">
      <c r="A350" s="615"/>
      <c r="B350" s="651" t="s">
        <v>376</v>
      </c>
      <c r="C350" s="600">
        <v>7</v>
      </c>
      <c r="D350" s="629">
        <v>0.07446808510638298</v>
      </c>
      <c r="E350" s="655">
        <v>0.07526881720430108</v>
      </c>
      <c r="F350" s="600">
        <v>5</v>
      </c>
      <c r="G350" s="629">
        <v>0.02857142857142857</v>
      </c>
      <c r="H350" s="629">
        <v>0.028901734104046242</v>
      </c>
      <c r="I350" s="615"/>
      <c r="J350" s="598"/>
      <c r="K350" s="601"/>
    </row>
    <row r="351" spans="1:11" ht="11.25">
      <c r="A351" s="615"/>
      <c r="B351" s="651" t="s">
        <v>377</v>
      </c>
      <c r="C351" s="600">
        <v>2</v>
      </c>
      <c r="D351" s="629">
        <v>0.02127659574468085</v>
      </c>
      <c r="E351" s="655">
        <v>0.021505376344086023</v>
      </c>
      <c r="F351" s="600">
        <v>1</v>
      </c>
      <c r="G351" s="629">
        <v>0.005714285714285714</v>
      </c>
      <c r="H351" s="629">
        <v>0.005780346820809248</v>
      </c>
      <c r="I351" s="615"/>
      <c r="J351" s="598"/>
      <c r="K351" s="601"/>
    </row>
    <row r="352" spans="1:11" ht="11.25">
      <c r="A352" s="618"/>
      <c r="B352" s="605" t="s">
        <v>130</v>
      </c>
      <c r="C352" s="604">
        <v>1</v>
      </c>
      <c r="D352" s="645">
        <v>0.010638297872340425</v>
      </c>
      <c r="E352" s="646" t="s">
        <v>131</v>
      </c>
      <c r="F352" s="604">
        <v>2</v>
      </c>
      <c r="G352" s="645">
        <v>0.011428571428571429</v>
      </c>
      <c r="H352" s="636" t="s">
        <v>131</v>
      </c>
      <c r="I352" s="615"/>
      <c r="J352" s="598"/>
      <c r="K352" s="601"/>
    </row>
    <row r="353" spans="1:11" ht="11.25">
      <c r="A353" s="647" t="s">
        <v>503</v>
      </c>
      <c r="B353" s="648" t="s">
        <v>504</v>
      </c>
      <c r="C353" s="594"/>
      <c r="D353" s="649"/>
      <c r="E353" s="654"/>
      <c r="F353" s="594"/>
      <c r="G353" s="649"/>
      <c r="H353" s="650"/>
      <c r="I353" s="615"/>
      <c r="J353" s="598"/>
      <c r="K353" s="601"/>
    </row>
    <row r="354" spans="1:11" ht="11.25">
      <c r="A354" s="630" t="s">
        <v>438</v>
      </c>
      <c r="B354" s="651" t="s">
        <v>495</v>
      </c>
      <c r="C354" s="600"/>
      <c r="D354" s="629"/>
      <c r="E354" s="617"/>
      <c r="F354" s="600"/>
      <c r="G354" s="629"/>
      <c r="H354" s="616"/>
      <c r="I354" s="615"/>
      <c r="J354" s="598"/>
      <c r="K354" s="601"/>
    </row>
    <row r="355" spans="1:11" ht="11.25">
      <c r="A355" s="615"/>
      <c r="B355" s="651" t="s">
        <v>505</v>
      </c>
      <c r="C355" s="600">
        <v>27</v>
      </c>
      <c r="D355" s="629">
        <v>0.2872340425531915</v>
      </c>
      <c r="E355" s="655">
        <v>0.29347826086956524</v>
      </c>
      <c r="F355" s="600">
        <v>50</v>
      </c>
      <c r="G355" s="629">
        <v>0.2857142857142857</v>
      </c>
      <c r="H355" s="629">
        <v>0.2857142857142857</v>
      </c>
      <c r="I355" s="615"/>
      <c r="J355" s="598"/>
      <c r="K355" s="601"/>
    </row>
    <row r="356" spans="1:11" ht="11.25">
      <c r="A356" s="615"/>
      <c r="B356" s="651" t="s">
        <v>506</v>
      </c>
      <c r="C356" s="600">
        <v>28</v>
      </c>
      <c r="D356" s="629">
        <v>0.2978723404255319</v>
      </c>
      <c r="E356" s="655">
        <v>0.30434782608695654</v>
      </c>
      <c r="F356" s="600">
        <v>69</v>
      </c>
      <c r="G356" s="629">
        <v>0.3942857142857143</v>
      </c>
      <c r="H356" s="629">
        <v>0.3942857142857143</v>
      </c>
      <c r="I356" s="615"/>
      <c r="J356" s="598"/>
      <c r="K356" s="601"/>
    </row>
    <row r="357" spans="1:11" ht="11.25">
      <c r="A357" s="615"/>
      <c r="B357" s="651" t="s">
        <v>507</v>
      </c>
      <c r="C357" s="600">
        <v>37</v>
      </c>
      <c r="D357" s="629">
        <v>0.39361702127659576</v>
      </c>
      <c r="E357" s="655">
        <v>0.40217391304347827</v>
      </c>
      <c r="F357" s="600">
        <v>56</v>
      </c>
      <c r="G357" s="629">
        <v>0.32</v>
      </c>
      <c r="H357" s="629">
        <v>0.32</v>
      </c>
      <c r="I357" s="615"/>
      <c r="J357" s="598"/>
      <c r="K357" s="601"/>
    </row>
    <row r="358" spans="1:11" ht="11.25">
      <c r="A358" s="632"/>
      <c r="B358" s="656" t="s">
        <v>130</v>
      </c>
      <c r="C358" s="633">
        <v>2</v>
      </c>
      <c r="D358" s="635">
        <v>0.02127659574468085</v>
      </c>
      <c r="E358" s="640" t="s">
        <v>131</v>
      </c>
      <c r="F358" s="633">
        <v>0</v>
      </c>
      <c r="G358" s="635">
        <v>0</v>
      </c>
      <c r="H358" s="636" t="s">
        <v>131</v>
      </c>
      <c r="I358" s="615"/>
      <c r="J358" s="598"/>
      <c r="K358" s="601"/>
    </row>
    <row r="359" spans="1:11" ht="11.25">
      <c r="A359" s="630" t="s">
        <v>459</v>
      </c>
      <c r="B359" s="651" t="s">
        <v>496</v>
      </c>
      <c r="C359" s="600" t="s">
        <v>87</v>
      </c>
      <c r="D359" s="629"/>
      <c r="E359" s="657"/>
      <c r="F359" s="600"/>
      <c r="G359" s="629"/>
      <c r="H359" s="652"/>
      <c r="I359" s="615"/>
      <c r="J359" s="598"/>
      <c r="K359" s="601"/>
    </row>
    <row r="360" spans="1:11" ht="11.25">
      <c r="A360" s="615"/>
      <c r="B360" s="651" t="s">
        <v>505</v>
      </c>
      <c r="C360" s="600">
        <v>19</v>
      </c>
      <c r="D360" s="629">
        <v>0.20212765957446807</v>
      </c>
      <c r="E360" s="655">
        <v>0.20652173913043478</v>
      </c>
      <c r="F360" s="600">
        <v>34</v>
      </c>
      <c r="G360" s="629">
        <v>0.19428571428571428</v>
      </c>
      <c r="H360" s="629">
        <v>0.19653179190751446</v>
      </c>
      <c r="I360" s="615"/>
      <c r="J360" s="598"/>
      <c r="K360" s="601"/>
    </row>
    <row r="361" spans="1:11" ht="11.25">
      <c r="A361" s="615"/>
      <c r="B361" s="651" t="s">
        <v>506</v>
      </c>
      <c r="C361" s="600">
        <v>23</v>
      </c>
      <c r="D361" s="629">
        <v>0.24468085106382978</v>
      </c>
      <c r="E361" s="655">
        <v>0.25</v>
      </c>
      <c r="F361" s="600">
        <v>63</v>
      </c>
      <c r="G361" s="629">
        <v>0.36</v>
      </c>
      <c r="H361" s="629">
        <v>0.36416184971098264</v>
      </c>
      <c r="I361" s="615"/>
      <c r="J361" s="598"/>
      <c r="K361" s="601"/>
    </row>
    <row r="362" spans="1:11" ht="11.25">
      <c r="A362" s="615"/>
      <c r="B362" s="651" t="s">
        <v>507</v>
      </c>
      <c r="C362" s="600">
        <v>50</v>
      </c>
      <c r="D362" s="629">
        <v>0.5319148936170213</v>
      </c>
      <c r="E362" s="655">
        <v>0.5434782608695652</v>
      </c>
      <c r="F362" s="600">
        <v>78</v>
      </c>
      <c r="G362" s="629">
        <v>0.44571428571428573</v>
      </c>
      <c r="H362" s="629">
        <v>0.4508670520231214</v>
      </c>
      <c r="I362" s="615"/>
      <c r="J362" s="598"/>
      <c r="K362" s="601"/>
    </row>
    <row r="363" spans="1:11" ht="11.25">
      <c r="A363" s="632"/>
      <c r="B363" s="656" t="s">
        <v>130</v>
      </c>
      <c r="C363" s="633">
        <v>2</v>
      </c>
      <c r="D363" s="635">
        <v>0.02127659574468085</v>
      </c>
      <c r="E363" s="640" t="s">
        <v>131</v>
      </c>
      <c r="F363" s="633">
        <v>2</v>
      </c>
      <c r="G363" s="635">
        <v>0.011428571428571429</v>
      </c>
      <c r="H363" s="636" t="s">
        <v>131</v>
      </c>
      <c r="I363" s="615"/>
      <c r="J363" s="598"/>
      <c r="K363" s="601"/>
    </row>
    <row r="364" spans="1:11" ht="11.25">
      <c r="A364" s="630" t="s">
        <v>462</v>
      </c>
      <c r="B364" s="651" t="s">
        <v>497</v>
      </c>
      <c r="C364" s="600"/>
      <c r="D364" s="629"/>
      <c r="E364" s="657"/>
      <c r="F364" s="600"/>
      <c r="G364" s="629"/>
      <c r="H364" s="652"/>
      <c r="I364" s="615"/>
      <c r="J364" s="598"/>
      <c r="K364" s="601"/>
    </row>
    <row r="365" spans="1:11" ht="11.25">
      <c r="A365" s="615"/>
      <c r="B365" s="651" t="s">
        <v>505</v>
      </c>
      <c r="C365" s="600">
        <v>32</v>
      </c>
      <c r="D365" s="629">
        <v>0.3404255319148936</v>
      </c>
      <c r="E365" s="655">
        <v>0.34782608695652173</v>
      </c>
      <c r="F365" s="600">
        <v>58</v>
      </c>
      <c r="G365" s="629">
        <v>0.3314285714285714</v>
      </c>
      <c r="H365" s="629">
        <v>0.3314285714285714</v>
      </c>
      <c r="I365" s="615"/>
      <c r="J365" s="598"/>
      <c r="K365" s="601"/>
    </row>
    <row r="366" spans="1:11" ht="11.25">
      <c r="A366" s="615"/>
      <c r="B366" s="651" t="s">
        <v>506</v>
      </c>
      <c r="C366" s="600">
        <v>26</v>
      </c>
      <c r="D366" s="629">
        <v>0.2765957446808511</v>
      </c>
      <c r="E366" s="655">
        <v>0.2826086956521739</v>
      </c>
      <c r="F366" s="600">
        <v>62</v>
      </c>
      <c r="G366" s="629">
        <v>0.35428571428571426</v>
      </c>
      <c r="H366" s="629">
        <v>0.35428571428571426</v>
      </c>
      <c r="I366" s="615"/>
      <c r="J366" s="598"/>
      <c r="K366" s="601"/>
    </row>
    <row r="367" spans="1:11" ht="11.25">
      <c r="A367" s="615"/>
      <c r="B367" s="651" t="s">
        <v>507</v>
      </c>
      <c r="C367" s="600">
        <v>34</v>
      </c>
      <c r="D367" s="629">
        <v>0.3617021276595745</v>
      </c>
      <c r="E367" s="655">
        <v>0.3695652173913043</v>
      </c>
      <c r="F367" s="600">
        <v>55</v>
      </c>
      <c r="G367" s="629">
        <v>0.3142857142857143</v>
      </c>
      <c r="H367" s="629">
        <v>0.3142857142857143</v>
      </c>
      <c r="I367" s="615"/>
      <c r="J367" s="598"/>
      <c r="K367" s="601"/>
    </row>
    <row r="368" spans="1:11" ht="11.25">
      <c r="A368" s="632"/>
      <c r="B368" s="656" t="s">
        <v>130</v>
      </c>
      <c r="C368" s="633">
        <v>2</v>
      </c>
      <c r="D368" s="635">
        <v>0.02127659574468085</v>
      </c>
      <c r="E368" s="640" t="s">
        <v>131</v>
      </c>
      <c r="F368" s="633">
        <v>0</v>
      </c>
      <c r="G368" s="635">
        <v>0</v>
      </c>
      <c r="H368" s="636" t="s">
        <v>131</v>
      </c>
      <c r="I368" s="615"/>
      <c r="J368" s="598"/>
      <c r="K368" s="601"/>
    </row>
    <row r="369" spans="1:11" ht="11.25">
      <c r="A369" s="630" t="s">
        <v>465</v>
      </c>
      <c r="B369" s="651" t="s">
        <v>498</v>
      </c>
      <c r="C369" s="600"/>
      <c r="D369" s="629"/>
      <c r="E369" s="657"/>
      <c r="F369" s="600"/>
      <c r="G369" s="629"/>
      <c r="H369" s="652"/>
      <c r="I369" s="615"/>
      <c r="J369" s="598"/>
      <c r="K369" s="601"/>
    </row>
    <row r="370" spans="1:11" ht="11.25">
      <c r="A370" s="615"/>
      <c r="B370" s="651" t="s">
        <v>505</v>
      </c>
      <c r="C370" s="600">
        <v>16</v>
      </c>
      <c r="D370" s="629">
        <v>0.1702127659574468</v>
      </c>
      <c r="E370" s="655">
        <v>0.17391304347826086</v>
      </c>
      <c r="F370" s="600">
        <v>43</v>
      </c>
      <c r="G370" s="629">
        <v>0.24571428571428572</v>
      </c>
      <c r="H370" s="629">
        <v>0.2471264367816092</v>
      </c>
      <c r="I370" s="615"/>
      <c r="J370" s="598"/>
      <c r="K370" s="601"/>
    </row>
    <row r="371" spans="1:11" ht="11.25">
      <c r="A371" s="615"/>
      <c r="B371" s="651" t="s">
        <v>506</v>
      </c>
      <c r="C371" s="600">
        <v>30</v>
      </c>
      <c r="D371" s="629">
        <v>0.3191489361702128</v>
      </c>
      <c r="E371" s="655">
        <v>0.32608695652173914</v>
      </c>
      <c r="F371" s="600">
        <v>72</v>
      </c>
      <c r="G371" s="629">
        <v>0.4114285714285714</v>
      </c>
      <c r="H371" s="629">
        <v>0.41379310344827586</v>
      </c>
      <c r="I371" s="615"/>
      <c r="J371" s="598"/>
      <c r="K371" s="601"/>
    </row>
    <row r="372" spans="1:11" ht="11.25">
      <c r="A372" s="615"/>
      <c r="B372" s="651" t="s">
        <v>507</v>
      </c>
      <c r="C372" s="600">
        <v>46</v>
      </c>
      <c r="D372" s="629">
        <v>0.48936170212765956</v>
      </c>
      <c r="E372" s="655">
        <v>0.5</v>
      </c>
      <c r="F372" s="600">
        <v>59</v>
      </c>
      <c r="G372" s="629">
        <v>0.33714285714285713</v>
      </c>
      <c r="H372" s="629">
        <v>0.3390804597701149</v>
      </c>
      <c r="I372" s="615"/>
      <c r="J372" s="598"/>
      <c r="K372" s="601"/>
    </row>
    <row r="373" spans="1:11" ht="11.25">
      <c r="A373" s="632"/>
      <c r="B373" s="656" t="s">
        <v>130</v>
      </c>
      <c r="C373" s="633">
        <v>2</v>
      </c>
      <c r="D373" s="635">
        <v>0.02127659574468085</v>
      </c>
      <c r="E373" s="640" t="s">
        <v>131</v>
      </c>
      <c r="F373" s="633">
        <v>1</v>
      </c>
      <c r="G373" s="635">
        <v>0.005714285714285714</v>
      </c>
      <c r="H373" s="636" t="s">
        <v>131</v>
      </c>
      <c r="I373" s="615"/>
      <c r="J373" s="598"/>
      <c r="K373" s="601"/>
    </row>
    <row r="374" spans="1:11" ht="11.25">
      <c r="A374" s="630" t="s">
        <v>466</v>
      </c>
      <c r="B374" s="651" t="s">
        <v>499</v>
      </c>
      <c r="C374" s="600"/>
      <c r="D374" s="629"/>
      <c r="E374" s="657"/>
      <c r="F374" s="600"/>
      <c r="G374" s="629"/>
      <c r="H374" s="652"/>
      <c r="I374" s="615"/>
      <c r="J374" s="598"/>
      <c r="K374" s="601"/>
    </row>
    <row r="375" spans="1:11" ht="11.25">
      <c r="A375" s="615"/>
      <c r="B375" s="651" t="s">
        <v>505</v>
      </c>
      <c r="C375" s="600">
        <v>33</v>
      </c>
      <c r="D375" s="629">
        <v>0.35106382978723405</v>
      </c>
      <c r="E375" s="655">
        <v>0.358695652173913</v>
      </c>
      <c r="F375" s="600">
        <v>51</v>
      </c>
      <c r="G375" s="629">
        <v>0.2914285714285714</v>
      </c>
      <c r="H375" s="629">
        <v>0.2914285714285714</v>
      </c>
      <c r="I375" s="615"/>
      <c r="J375" s="598"/>
      <c r="K375" s="601"/>
    </row>
    <row r="376" spans="1:11" ht="11.25">
      <c r="A376" s="615"/>
      <c r="B376" s="651" t="s">
        <v>506</v>
      </c>
      <c r="C376" s="600">
        <v>28</v>
      </c>
      <c r="D376" s="629">
        <v>0.2978723404255319</v>
      </c>
      <c r="E376" s="655">
        <v>0.30434782608695654</v>
      </c>
      <c r="F376" s="600">
        <v>77</v>
      </c>
      <c r="G376" s="629">
        <v>0.44</v>
      </c>
      <c r="H376" s="629">
        <v>0.44</v>
      </c>
      <c r="I376" s="615"/>
      <c r="J376" s="598"/>
      <c r="K376" s="601"/>
    </row>
    <row r="377" spans="1:11" ht="11.25">
      <c r="A377" s="615"/>
      <c r="B377" s="651" t="s">
        <v>507</v>
      </c>
      <c r="C377" s="600">
        <v>31</v>
      </c>
      <c r="D377" s="629">
        <v>0.32978723404255317</v>
      </c>
      <c r="E377" s="655">
        <v>0.33695652173913043</v>
      </c>
      <c r="F377" s="600">
        <v>47</v>
      </c>
      <c r="G377" s="629">
        <v>0.26857142857142857</v>
      </c>
      <c r="H377" s="629">
        <v>0.26857142857142857</v>
      </c>
      <c r="I377" s="615"/>
      <c r="J377" s="598"/>
      <c r="K377" s="601"/>
    </row>
    <row r="378" spans="1:11" ht="11.25">
      <c r="A378" s="632"/>
      <c r="B378" s="656" t="s">
        <v>130</v>
      </c>
      <c r="C378" s="633">
        <v>2</v>
      </c>
      <c r="D378" s="635">
        <v>0.02127659574468085</v>
      </c>
      <c r="E378" s="640" t="s">
        <v>131</v>
      </c>
      <c r="F378" s="633">
        <v>0</v>
      </c>
      <c r="G378" s="635">
        <v>0</v>
      </c>
      <c r="H378" s="636" t="s">
        <v>131</v>
      </c>
      <c r="I378" s="615"/>
      <c r="J378" s="598"/>
      <c r="K378" s="601"/>
    </row>
    <row r="379" spans="1:11" ht="11.25">
      <c r="A379" s="630" t="s">
        <v>469</v>
      </c>
      <c r="B379" s="651" t="s">
        <v>500</v>
      </c>
      <c r="C379" s="600"/>
      <c r="D379" s="629"/>
      <c r="E379" s="657"/>
      <c r="F379" s="600"/>
      <c r="G379" s="629"/>
      <c r="H379" s="652"/>
      <c r="I379" s="615"/>
      <c r="J379" s="598"/>
      <c r="K379" s="601"/>
    </row>
    <row r="380" spans="1:11" ht="11.25">
      <c r="A380" s="615"/>
      <c r="B380" s="651" t="s">
        <v>505</v>
      </c>
      <c r="C380" s="600">
        <v>9</v>
      </c>
      <c r="D380" s="629">
        <v>0.09574468085106383</v>
      </c>
      <c r="E380" s="655">
        <v>0.09782608695652174</v>
      </c>
      <c r="F380" s="600">
        <v>11</v>
      </c>
      <c r="G380" s="629">
        <v>0.06285714285714286</v>
      </c>
      <c r="H380" s="629">
        <v>0.06285714285714286</v>
      </c>
      <c r="I380" s="615"/>
      <c r="J380" s="598"/>
      <c r="K380" s="601"/>
    </row>
    <row r="381" spans="1:11" ht="11.25">
      <c r="A381" s="615"/>
      <c r="B381" s="651" t="s">
        <v>506</v>
      </c>
      <c r="C381" s="600">
        <v>19</v>
      </c>
      <c r="D381" s="629">
        <v>0.20212765957446807</v>
      </c>
      <c r="E381" s="655">
        <v>0.20652173913043478</v>
      </c>
      <c r="F381" s="600">
        <v>32</v>
      </c>
      <c r="G381" s="629">
        <v>0.18285714285714286</v>
      </c>
      <c r="H381" s="629">
        <v>0.18285714285714286</v>
      </c>
      <c r="I381" s="615"/>
      <c r="J381" s="598"/>
      <c r="K381" s="601"/>
    </row>
    <row r="382" spans="1:11" ht="11.25">
      <c r="A382" s="615"/>
      <c r="B382" s="651" t="s">
        <v>507</v>
      </c>
      <c r="C382" s="600">
        <v>64</v>
      </c>
      <c r="D382" s="629">
        <v>0.6808510638297872</v>
      </c>
      <c r="E382" s="655">
        <v>0.6956521739130435</v>
      </c>
      <c r="F382" s="600">
        <v>132</v>
      </c>
      <c r="G382" s="629">
        <v>0.7542857142857143</v>
      </c>
      <c r="H382" s="629">
        <v>0.7542857142857143</v>
      </c>
      <c r="I382" s="615"/>
      <c r="J382" s="598"/>
      <c r="K382" s="601"/>
    </row>
    <row r="383" spans="1:11" ht="11.25">
      <c r="A383" s="618"/>
      <c r="B383" s="605" t="s">
        <v>130</v>
      </c>
      <c r="C383" s="604">
        <v>2</v>
      </c>
      <c r="D383" s="645">
        <v>0.02127659574468085</v>
      </c>
      <c r="E383" s="646" t="s">
        <v>131</v>
      </c>
      <c r="F383" s="604">
        <v>0</v>
      </c>
      <c r="G383" s="645">
        <v>0</v>
      </c>
      <c r="H383" s="621" t="s">
        <v>131</v>
      </c>
      <c r="I383" s="618"/>
      <c r="J383" s="603"/>
      <c r="K383" s="619"/>
    </row>
    <row r="384" spans="1:11" ht="12.75">
      <c r="A384" s="591" t="s">
        <v>433</v>
      </c>
      <c r="B384" s="592"/>
      <c r="C384" s="593"/>
      <c r="D384" s="643"/>
      <c r="E384" s="643"/>
      <c r="F384" s="594"/>
      <c r="G384" s="649"/>
      <c r="H384" s="649"/>
      <c r="I384" s="594"/>
      <c r="J384" s="594"/>
      <c r="K384" s="595" t="s">
        <v>517</v>
      </c>
    </row>
    <row r="385" spans="1:11" ht="12.75">
      <c r="A385" s="597" t="s">
        <v>95</v>
      </c>
      <c r="B385" s="598"/>
      <c r="C385" s="599"/>
      <c r="D385" s="599"/>
      <c r="E385" s="599"/>
      <c r="F385" s="600"/>
      <c r="G385" s="600"/>
      <c r="H385" s="600"/>
      <c r="I385" s="600"/>
      <c r="J385" s="600"/>
      <c r="K385" s="601"/>
    </row>
    <row r="386" spans="1:11" ht="12.75">
      <c r="A386" s="149" t="s">
        <v>435</v>
      </c>
      <c r="B386" s="598"/>
      <c r="C386" s="599"/>
      <c r="D386" s="599"/>
      <c r="E386" s="599"/>
      <c r="F386" s="600"/>
      <c r="G386" s="600"/>
      <c r="H386" s="600"/>
      <c r="I386" s="600"/>
      <c r="J386" s="600"/>
      <c r="K386" s="601"/>
    </row>
    <row r="387" spans="1:15" ht="12.75">
      <c r="A387" s="602" t="s">
        <v>116</v>
      </c>
      <c r="B387" s="603"/>
      <c r="C387" s="603"/>
      <c r="D387" s="603"/>
      <c r="E387" s="603"/>
      <c r="F387" s="603"/>
      <c r="G387" s="603"/>
      <c r="H387" s="604"/>
      <c r="I387" s="604"/>
      <c r="J387" s="604"/>
      <c r="K387" s="605"/>
      <c r="L387" s="606"/>
      <c r="M387" s="607"/>
      <c r="N387" s="606"/>
      <c r="O387" s="606"/>
    </row>
    <row r="388" spans="1:11" ht="15.75" customHeight="1">
      <c r="A388" s="608"/>
      <c r="B388" s="609"/>
      <c r="C388" s="658" t="s">
        <v>19</v>
      </c>
      <c r="D388" s="659"/>
      <c r="E388" s="659"/>
      <c r="F388" s="658" t="s">
        <v>18</v>
      </c>
      <c r="G388" s="659"/>
      <c r="H388" s="674"/>
      <c r="I388" s="611"/>
      <c r="J388" s="592"/>
      <c r="K388" s="609"/>
    </row>
    <row r="389" spans="1:11" ht="10.5" customHeight="1">
      <c r="A389" s="615"/>
      <c r="B389" s="601"/>
      <c r="C389" s="660"/>
      <c r="D389" s="661" t="s">
        <v>16</v>
      </c>
      <c r="E389" s="661" t="s">
        <v>16</v>
      </c>
      <c r="F389" s="660"/>
      <c r="G389" s="661" t="s">
        <v>16</v>
      </c>
      <c r="H389" s="595" t="s">
        <v>16</v>
      </c>
      <c r="I389" s="615"/>
      <c r="J389" s="598"/>
      <c r="K389" s="601"/>
    </row>
    <row r="390" spans="1:11" ht="10.5" customHeight="1">
      <c r="A390" s="613"/>
      <c r="B390" s="614" t="s">
        <v>511</v>
      </c>
      <c r="C390" s="662"/>
      <c r="D390" s="663" t="s">
        <v>120</v>
      </c>
      <c r="E390" s="663" t="s">
        <v>121</v>
      </c>
      <c r="F390" s="662"/>
      <c r="G390" s="663" t="s">
        <v>120</v>
      </c>
      <c r="H390" s="675" t="s">
        <v>121</v>
      </c>
      <c r="I390" s="615"/>
      <c r="J390" s="598"/>
      <c r="K390" s="601"/>
    </row>
    <row r="391" spans="1:11" ht="10.5" customHeight="1">
      <c r="A391" s="618"/>
      <c r="B391" s="619"/>
      <c r="C391" s="664" t="s">
        <v>15</v>
      </c>
      <c r="D391" s="665" t="s">
        <v>122</v>
      </c>
      <c r="E391" s="665" t="s">
        <v>122</v>
      </c>
      <c r="F391" s="664" t="s">
        <v>15</v>
      </c>
      <c r="G391" s="665" t="s">
        <v>122</v>
      </c>
      <c r="H391" s="676" t="s">
        <v>122</v>
      </c>
      <c r="I391" s="615"/>
      <c r="J391" s="598"/>
      <c r="K391" s="601"/>
    </row>
    <row r="392" spans="1:11" ht="10.5" customHeight="1">
      <c r="A392" s="630" t="s">
        <v>470</v>
      </c>
      <c r="B392" s="651" t="s">
        <v>501</v>
      </c>
      <c r="C392" s="600"/>
      <c r="D392" s="629"/>
      <c r="E392" s="657"/>
      <c r="F392" s="600"/>
      <c r="G392" s="629"/>
      <c r="H392" s="657"/>
      <c r="I392" s="615"/>
      <c r="J392" s="598"/>
      <c r="K392" s="601"/>
    </row>
    <row r="393" spans="1:11" ht="10.5" customHeight="1">
      <c r="A393" s="615"/>
      <c r="B393" s="651" t="s">
        <v>505</v>
      </c>
      <c r="C393" s="600">
        <v>18</v>
      </c>
      <c r="D393" s="629">
        <v>0.19148936170212766</v>
      </c>
      <c r="E393" s="655">
        <v>0.1956521739130435</v>
      </c>
      <c r="F393" s="600">
        <v>51</v>
      </c>
      <c r="G393" s="629">
        <v>0.2914285714285714</v>
      </c>
      <c r="H393" s="655">
        <v>0.29310344827586204</v>
      </c>
      <c r="I393" s="615"/>
      <c r="J393" s="598"/>
      <c r="K393" s="601"/>
    </row>
    <row r="394" spans="1:11" ht="10.5" customHeight="1">
      <c r="A394" s="615"/>
      <c r="B394" s="651" t="s">
        <v>506</v>
      </c>
      <c r="C394" s="600">
        <v>22</v>
      </c>
      <c r="D394" s="629">
        <v>0.23404255319148937</v>
      </c>
      <c r="E394" s="655">
        <v>0.2391304347826087</v>
      </c>
      <c r="F394" s="600">
        <v>48</v>
      </c>
      <c r="G394" s="629">
        <v>0.2742857142857143</v>
      </c>
      <c r="H394" s="655">
        <v>0.27586206896551724</v>
      </c>
      <c r="I394" s="615"/>
      <c r="J394" s="598"/>
      <c r="K394" s="601"/>
    </row>
    <row r="395" spans="1:11" ht="10.5" customHeight="1">
      <c r="A395" s="615"/>
      <c r="B395" s="651" t="s">
        <v>507</v>
      </c>
      <c r="C395" s="600">
        <v>52</v>
      </c>
      <c r="D395" s="629">
        <v>0.5531914893617021</v>
      </c>
      <c r="E395" s="655">
        <v>0.5652173913043478</v>
      </c>
      <c r="F395" s="600">
        <v>75</v>
      </c>
      <c r="G395" s="629">
        <v>0.42857142857142855</v>
      </c>
      <c r="H395" s="655">
        <v>0.43103448275862066</v>
      </c>
      <c r="I395" s="615"/>
      <c r="J395" s="598"/>
      <c r="K395" s="601"/>
    </row>
    <row r="396" spans="1:11" ht="10.5" customHeight="1">
      <c r="A396" s="632"/>
      <c r="B396" s="656" t="s">
        <v>130</v>
      </c>
      <c r="C396" s="633">
        <v>2</v>
      </c>
      <c r="D396" s="635">
        <v>0.02127659574468085</v>
      </c>
      <c r="E396" s="640" t="s">
        <v>131</v>
      </c>
      <c r="F396" s="633">
        <v>1</v>
      </c>
      <c r="G396" s="635">
        <v>0.005714285714285714</v>
      </c>
      <c r="H396" s="640" t="s">
        <v>131</v>
      </c>
      <c r="I396" s="615"/>
      <c r="J396" s="598"/>
      <c r="K396" s="601"/>
    </row>
    <row r="397" spans="1:11" ht="10.5" customHeight="1">
      <c r="A397" s="630" t="s">
        <v>471</v>
      </c>
      <c r="B397" s="651" t="s">
        <v>502</v>
      </c>
      <c r="C397" s="600" t="s">
        <v>87</v>
      </c>
      <c r="D397" s="629"/>
      <c r="E397" s="657"/>
      <c r="F397" s="600"/>
      <c r="G397" s="629"/>
      <c r="H397" s="657"/>
      <c r="I397" s="615"/>
      <c r="J397" s="598"/>
      <c r="K397" s="601"/>
    </row>
    <row r="398" spans="1:11" ht="10.5" customHeight="1">
      <c r="A398" s="615"/>
      <c r="B398" s="651" t="s">
        <v>505</v>
      </c>
      <c r="C398" s="600">
        <v>14</v>
      </c>
      <c r="D398" s="629">
        <v>0.14893617021276595</v>
      </c>
      <c r="E398" s="655">
        <v>0.15217391304347827</v>
      </c>
      <c r="F398" s="600">
        <v>38</v>
      </c>
      <c r="G398" s="629">
        <v>0.21714285714285714</v>
      </c>
      <c r="H398" s="655">
        <v>0.21839080459770116</v>
      </c>
      <c r="I398" s="615"/>
      <c r="J398" s="598"/>
      <c r="K398" s="601"/>
    </row>
    <row r="399" spans="1:11" ht="10.5" customHeight="1">
      <c r="A399" s="615"/>
      <c r="B399" s="651" t="s">
        <v>506</v>
      </c>
      <c r="C399" s="600">
        <v>25</v>
      </c>
      <c r="D399" s="629">
        <v>0.26595744680851063</v>
      </c>
      <c r="E399" s="655">
        <v>0.2717391304347826</v>
      </c>
      <c r="F399" s="600">
        <v>65</v>
      </c>
      <c r="G399" s="629">
        <v>0.37142857142857144</v>
      </c>
      <c r="H399" s="655">
        <v>0.3735632183908046</v>
      </c>
      <c r="I399" s="615"/>
      <c r="J399" s="598"/>
      <c r="K399" s="601"/>
    </row>
    <row r="400" spans="1:11" ht="10.5" customHeight="1">
      <c r="A400" s="615"/>
      <c r="B400" s="651" t="s">
        <v>507</v>
      </c>
      <c r="C400" s="600">
        <v>53</v>
      </c>
      <c r="D400" s="629">
        <v>0.5638297872340425</v>
      </c>
      <c r="E400" s="655">
        <v>0.5760869565217391</v>
      </c>
      <c r="F400" s="600">
        <v>72</v>
      </c>
      <c r="G400" s="629">
        <v>0.4114285714285714</v>
      </c>
      <c r="H400" s="655">
        <v>0.41379310344827586</v>
      </c>
      <c r="I400" s="615"/>
      <c r="J400" s="598"/>
      <c r="K400" s="601"/>
    </row>
    <row r="401" spans="1:11" ht="10.5" customHeight="1">
      <c r="A401" s="632"/>
      <c r="B401" s="656" t="s">
        <v>130</v>
      </c>
      <c r="C401" s="644">
        <v>2</v>
      </c>
      <c r="D401" s="645">
        <v>0.02127659574468085</v>
      </c>
      <c r="E401" s="646" t="s">
        <v>131</v>
      </c>
      <c r="F401" s="604">
        <v>0</v>
      </c>
      <c r="G401" s="645">
        <v>0</v>
      </c>
      <c r="H401" s="646" t="s">
        <v>131</v>
      </c>
      <c r="I401" s="615"/>
      <c r="J401" s="598"/>
      <c r="K401" s="601"/>
    </row>
    <row r="402" spans="1:11" ht="10.5" customHeight="1">
      <c r="A402" s="630" t="s">
        <v>472</v>
      </c>
      <c r="B402" s="651" t="s">
        <v>509</v>
      </c>
      <c r="C402" s="600"/>
      <c r="D402" s="629"/>
      <c r="E402" s="657"/>
      <c r="F402" s="600"/>
      <c r="G402" s="629"/>
      <c r="H402" s="657"/>
      <c r="I402" s="615"/>
      <c r="J402" s="598"/>
      <c r="K402" s="601"/>
    </row>
    <row r="403" spans="1:11" ht="10.5" customHeight="1">
      <c r="A403" s="615"/>
      <c r="B403" s="651" t="s">
        <v>505</v>
      </c>
      <c r="C403" s="600">
        <v>52</v>
      </c>
      <c r="D403" s="629">
        <v>0.5531914893617021</v>
      </c>
      <c r="E403" s="655">
        <v>0.5652173913043478</v>
      </c>
      <c r="F403" s="600">
        <v>113</v>
      </c>
      <c r="G403" s="629">
        <v>0.6457142857142857</v>
      </c>
      <c r="H403" s="655">
        <v>0.6494252873563219</v>
      </c>
      <c r="I403" s="615"/>
      <c r="J403" s="598"/>
      <c r="K403" s="601"/>
    </row>
    <row r="404" spans="1:11" ht="10.5" customHeight="1">
      <c r="A404" s="615"/>
      <c r="B404" s="651" t="s">
        <v>506</v>
      </c>
      <c r="C404" s="600">
        <v>28</v>
      </c>
      <c r="D404" s="629">
        <v>0.2978723404255319</v>
      </c>
      <c r="E404" s="655">
        <v>0.30434782608695654</v>
      </c>
      <c r="F404" s="600">
        <v>46</v>
      </c>
      <c r="G404" s="629">
        <v>0.26285714285714284</v>
      </c>
      <c r="H404" s="655">
        <v>0.26436781609195403</v>
      </c>
      <c r="I404" s="615"/>
      <c r="J404" s="598"/>
      <c r="K404" s="601"/>
    </row>
    <row r="405" spans="1:11" ht="10.5" customHeight="1">
      <c r="A405" s="615"/>
      <c r="B405" s="651" t="s">
        <v>507</v>
      </c>
      <c r="C405" s="600">
        <v>12</v>
      </c>
      <c r="D405" s="629">
        <v>0.1276595744680851</v>
      </c>
      <c r="E405" s="655">
        <v>0.13043478260869565</v>
      </c>
      <c r="F405" s="600">
        <v>15</v>
      </c>
      <c r="G405" s="629">
        <v>0.08571428571428572</v>
      </c>
      <c r="H405" s="655">
        <v>0.08620689655172414</v>
      </c>
      <c r="I405" s="615"/>
      <c r="J405" s="598"/>
      <c r="K405" s="601"/>
    </row>
    <row r="406" spans="1:11" ht="10.5" customHeight="1">
      <c r="A406" s="632"/>
      <c r="B406" s="656" t="s">
        <v>130</v>
      </c>
      <c r="C406" s="644">
        <v>2</v>
      </c>
      <c r="D406" s="645">
        <v>0.02127659574468085</v>
      </c>
      <c r="E406" s="646" t="s">
        <v>131</v>
      </c>
      <c r="F406" s="604">
        <v>1</v>
      </c>
      <c r="G406" s="645">
        <v>0.005714285714285714</v>
      </c>
      <c r="H406" s="646" t="s">
        <v>131</v>
      </c>
      <c r="I406" s="615"/>
      <c r="J406" s="598"/>
      <c r="K406" s="601"/>
    </row>
    <row r="407" spans="1:11" ht="15.75" customHeight="1">
      <c r="A407" s="611"/>
      <c r="B407" s="609"/>
      <c r="C407" s="658" t="s">
        <v>21</v>
      </c>
      <c r="D407" s="677"/>
      <c r="E407" s="678"/>
      <c r="F407" s="658" t="s">
        <v>67</v>
      </c>
      <c r="G407" s="677"/>
      <c r="H407" s="678"/>
      <c r="I407" s="658" t="s">
        <v>294</v>
      </c>
      <c r="J407" s="659"/>
      <c r="K407" s="674"/>
    </row>
    <row r="408" spans="1:12" ht="10.5" customHeight="1">
      <c r="A408" s="615"/>
      <c r="B408" s="601"/>
      <c r="C408" s="630"/>
      <c r="D408" s="663" t="s">
        <v>16</v>
      </c>
      <c r="E408" s="675" t="s">
        <v>16</v>
      </c>
      <c r="F408" s="630"/>
      <c r="G408" s="663" t="s">
        <v>16</v>
      </c>
      <c r="H408" s="675" t="s">
        <v>16</v>
      </c>
      <c r="I408" s="630"/>
      <c r="J408" s="663" t="s">
        <v>16</v>
      </c>
      <c r="K408" s="675" t="s">
        <v>16</v>
      </c>
      <c r="L408" s="679"/>
    </row>
    <row r="409" spans="1:12" ht="10.5" customHeight="1">
      <c r="A409" s="613"/>
      <c r="B409" s="614" t="s">
        <v>295</v>
      </c>
      <c r="C409" s="630"/>
      <c r="D409" s="663" t="s">
        <v>120</v>
      </c>
      <c r="E409" s="675" t="s">
        <v>121</v>
      </c>
      <c r="F409" s="630"/>
      <c r="G409" s="663" t="s">
        <v>120</v>
      </c>
      <c r="H409" s="675" t="s">
        <v>121</v>
      </c>
      <c r="I409" s="630"/>
      <c r="J409" s="663" t="s">
        <v>120</v>
      </c>
      <c r="K409" s="675" t="s">
        <v>121</v>
      </c>
      <c r="L409" s="679"/>
    </row>
    <row r="410" spans="1:12" ht="10.5" customHeight="1">
      <c r="A410" s="618"/>
      <c r="B410" s="619"/>
      <c r="C410" s="664" t="s">
        <v>15</v>
      </c>
      <c r="D410" s="665" t="s">
        <v>122</v>
      </c>
      <c r="E410" s="676" t="s">
        <v>122</v>
      </c>
      <c r="F410" s="664" t="s">
        <v>15</v>
      </c>
      <c r="G410" s="665" t="s">
        <v>122</v>
      </c>
      <c r="H410" s="676" t="s">
        <v>122</v>
      </c>
      <c r="I410" s="664" t="s">
        <v>15</v>
      </c>
      <c r="J410" s="665" t="s">
        <v>122</v>
      </c>
      <c r="K410" s="676" t="s">
        <v>122</v>
      </c>
      <c r="L410" s="680"/>
    </row>
    <row r="411" spans="1:11" ht="16.5" customHeight="1">
      <c r="A411" s="666" t="s">
        <v>123</v>
      </c>
      <c r="B411" s="667"/>
      <c r="C411" s="666">
        <v>240</v>
      </c>
      <c r="D411" s="668">
        <v>1</v>
      </c>
      <c r="E411" s="681"/>
      <c r="F411" s="667">
        <v>18</v>
      </c>
      <c r="G411" s="668">
        <v>1</v>
      </c>
      <c r="H411" s="682"/>
      <c r="I411" s="666">
        <v>11</v>
      </c>
      <c r="J411" s="668">
        <v>1</v>
      </c>
      <c r="K411" s="669"/>
    </row>
    <row r="412" spans="1:11" ht="11.25">
      <c r="A412" s="626" t="s">
        <v>436</v>
      </c>
      <c r="B412" s="627" t="s">
        <v>437</v>
      </c>
      <c r="C412" s="628"/>
      <c r="D412" s="629"/>
      <c r="E412" s="601"/>
      <c r="F412" s="628"/>
      <c r="G412" s="629"/>
      <c r="H412" s="601"/>
      <c r="I412" s="628"/>
      <c r="J412" s="629"/>
      <c r="K412" s="601"/>
    </row>
    <row r="413" spans="1:11" ht="10.5" customHeight="1">
      <c r="A413" s="630" t="s">
        <v>438</v>
      </c>
      <c r="B413" s="600" t="s">
        <v>439</v>
      </c>
      <c r="C413" s="615"/>
      <c r="D413" s="598"/>
      <c r="E413" s="601"/>
      <c r="F413" s="615"/>
      <c r="G413" s="598"/>
      <c r="H413" s="601"/>
      <c r="I413" s="615"/>
      <c r="J413" s="598"/>
      <c r="K413" s="601"/>
    </row>
    <row r="414" spans="1:11" ht="10.5" customHeight="1">
      <c r="A414" s="615"/>
      <c r="B414" s="600" t="s">
        <v>440</v>
      </c>
      <c r="C414" s="628">
        <v>34</v>
      </c>
      <c r="D414" s="629">
        <v>0.14166666666666666</v>
      </c>
      <c r="E414" s="655">
        <v>0.14225941422594143</v>
      </c>
      <c r="F414" s="628">
        <v>4</v>
      </c>
      <c r="G414" s="629">
        <v>0.2222222222222222</v>
      </c>
      <c r="H414" s="655">
        <v>0.2222222222222222</v>
      </c>
      <c r="I414" s="628">
        <v>1</v>
      </c>
      <c r="J414" s="629">
        <v>0.09090909090909091</v>
      </c>
      <c r="K414" s="655">
        <v>0.09090909090909091</v>
      </c>
    </row>
    <row r="415" spans="1:11" ht="10.5" customHeight="1">
      <c r="A415" s="615"/>
      <c r="B415" s="600" t="s">
        <v>441</v>
      </c>
      <c r="C415" s="628">
        <v>132</v>
      </c>
      <c r="D415" s="629">
        <v>0.55</v>
      </c>
      <c r="E415" s="655">
        <v>0.5523012552301255</v>
      </c>
      <c r="F415" s="628">
        <v>10</v>
      </c>
      <c r="G415" s="629">
        <v>0.5555555555555556</v>
      </c>
      <c r="H415" s="655">
        <v>0.5555555555555556</v>
      </c>
      <c r="I415" s="628">
        <v>7</v>
      </c>
      <c r="J415" s="629">
        <v>0.6363636363636364</v>
      </c>
      <c r="K415" s="655">
        <v>0.6363636363636364</v>
      </c>
    </row>
    <row r="416" spans="1:11" ht="10.5" customHeight="1">
      <c r="A416" s="615"/>
      <c r="B416" s="600" t="s">
        <v>442</v>
      </c>
      <c r="C416" s="628">
        <v>62</v>
      </c>
      <c r="D416" s="629">
        <v>0.25833333333333336</v>
      </c>
      <c r="E416" s="655">
        <v>0.2594142259414226</v>
      </c>
      <c r="F416" s="628">
        <v>4</v>
      </c>
      <c r="G416" s="629">
        <v>0.2222222222222222</v>
      </c>
      <c r="H416" s="655">
        <v>0.2222222222222222</v>
      </c>
      <c r="I416" s="628">
        <v>3</v>
      </c>
      <c r="J416" s="629">
        <v>0.2727272727272727</v>
      </c>
      <c r="K416" s="655">
        <v>0.2727272727272727</v>
      </c>
    </row>
    <row r="417" spans="1:11" ht="10.5" customHeight="1">
      <c r="A417" s="615"/>
      <c r="B417" s="600" t="s">
        <v>454</v>
      </c>
      <c r="C417" s="628">
        <v>11</v>
      </c>
      <c r="D417" s="629">
        <v>0.04583333333333333</v>
      </c>
      <c r="E417" s="655">
        <v>0.04602510460251046</v>
      </c>
      <c r="F417" s="628">
        <v>0</v>
      </c>
      <c r="G417" s="629">
        <v>0</v>
      </c>
      <c r="H417" s="655">
        <v>0</v>
      </c>
      <c r="I417" s="628">
        <v>0</v>
      </c>
      <c r="J417" s="629">
        <v>0</v>
      </c>
      <c r="K417" s="655">
        <v>0</v>
      </c>
    </row>
    <row r="418" spans="1:11" ht="10.5" customHeight="1">
      <c r="A418" s="615"/>
      <c r="B418" s="600" t="s">
        <v>456</v>
      </c>
      <c r="C418" s="628">
        <v>0</v>
      </c>
      <c r="D418" s="629">
        <v>0</v>
      </c>
      <c r="E418" s="655">
        <v>0</v>
      </c>
      <c r="F418" s="628">
        <v>0</v>
      </c>
      <c r="G418" s="629">
        <v>0</v>
      </c>
      <c r="H418" s="655">
        <v>0</v>
      </c>
      <c r="I418" s="628">
        <v>0</v>
      </c>
      <c r="J418" s="629">
        <v>0</v>
      </c>
      <c r="K418" s="655">
        <v>0</v>
      </c>
    </row>
    <row r="419" spans="1:11" ht="10.5" customHeight="1">
      <c r="A419" s="632"/>
      <c r="B419" s="633" t="s">
        <v>130</v>
      </c>
      <c r="C419" s="634">
        <v>1</v>
      </c>
      <c r="D419" s="635">
        <v>0.004166666666666667</v>
      </c>
      <c r="E419" s="640" t="s">
        <v>131</v>
      </c>
      <c r="F419" s="634">
        <v>0</v>
      </c>
      <c r="G419" s="635">
        <v>0</v>
      </c>
      <c r="H419" s="640" t="s">
        <v>131</v>
      </c>
      <c r="I419" s="634">
        <v>0</v>
      </c>
      <c r="J419" s="635">
        <v>0</v>
      </c>
      <c r="K419" s="640" t="s">
        <v>131</v>
      </c>
    </row>
    <row r="420" spans="1:11" ht="10.5" customHeight="1">
      <c r="A420" s="637" t="s">
        <v>459</v>
      </c>
      <c r="B420" s="600" t="s">
        <v>443</v>
      </c>
      <c r="C420" s="615"/>
      <c r="D420" s="638"/>
      <c r="E420" s="670"/>
      <c r="F420" s="615"/>
      <c r="G420" s="638"/>
      <c r="H420" s="670"/>
      <c r="I420" s="615" t="s">
        <v>87</v>
      </c>
      <c r="J420" s="638"/>
      <c r="K420" s="670"/>
    </row>
    <row r="421" spans="1:11" ht="10.5" customHeight="1">
      <c r="A421" s="615"/>
      <c r="B421" s="600" t="s">
        <v>440</v>
      </c>
      <c r="C421" s="628">
        <v>38</v>
      </c>
      <c r="D421" s="629">
        <v>0.15833333333333333</v>
      </c>
      <c r="E421" s="655">
        <v>0.1589958158995816</v>
      </c>
      <c r="F421" s="628">
        <v>7</v>
      </c>
      <c r="G421" s="629">
        <v>0.3888888888888889</v>
      </c>
      <c r="H421" s="655">
        <v>0.3888888888888889</v>
      </c>
      <c r="I421" s="628">
        <v>3</v>
      </c>
      <c r="J421" s="629">
        <v>0.2727272727272727</v>
      </c>
      <c r="K421" s="655">
        <v>0.2727272727272727</v>
      </c>
    </row>
    <row r="422" spans="1:11" ht="10.5" customHeight="1">
      <c r="A422" s="615"/>
      <c r="B422" s="600" t="s">
        <v>441</v>
      </c>
      <c r="C422" s="628">
        <v>91</v>
      </c>
      <c r="D422" s="629">
        <v>0.37916666666666665</v>
      </c>
      <c r="E422" s="655">
        <v>0.3807531380753138</v>
      </c>
      <c r="F422" s="628">
        <v>6</v>
      </c>
      <c r="G422" s="629">
        <v>0.3333333333333333</v>
      </c>
      <c r="H422" s="655">
        <v>0.3333333333333333</v>
      </c>
      <c r="I422" s="628">
        <v>1</v>
      </c>
      <c r="J422" s="629">
        <v>0.09090909090909091</v>
      </c>
      <c r="K422" s="655">
        <v>0.09090909090909091</v>
      </c>
    </row>
    <row r="423" spans="1:11" ht="10.5" customHeight="1">
      <c r="A423" s="615"/>
      <c r="B423" s="600" t="s">
        <v>442</v>
      </c>
      <c r="C423" s="628">
        <v>69</v>
      </c>
      <c r="D423" s="629">
        <v>0.2875</v>
      </c>
      <c r="E423" s="655">
        <v>0.28870292887029286</v>
      </c>
      <c r="F423" s="628">
        <v>5</v>
      </c>
      <c r="G423" s="629">
        <v>0.2777777777777778</v>
      </c>
      <c r="H423" s="655">
        <v>0.2777777777777778</v>
      </c>
      <c r="I423" s="628">
        <v>4</v>
      </c>
      <c r="J423" s="629">
        <v>0.36363636363636365</v>
      </c>
      <c r="K423" s="655">
        <v>0.36363636363636365</v>
      </c>
    </row>
    <row r="424" spans="1:11" ht="10.5" customHeight="1">
      <c r="A424" s="615"/>
      <c r="B424" s="600" t="s">
        <v>454</v>
      </c>
      <c r="C424" s="628">
        <v>30</v>
      </c>
      <c r="D424" s="629">
        <v>0.125</v>
      </c>
      <c r="E424" s="655">
        <v>0.12552301255230125</v>
      </c>
      <c r="F424" s="628">
        <v>0</v>
      </c>
      <c r="G424" s="629">
        <v>0</v>
      </c>
      <c r="H424" s="655">
        <v>0</v>
      </c>
      <c r="I424" s="628">
        <v>3</v>
      </c>
      <c r="J424" s="629">
        <v>0.2727272727272727</v>
      </c>
      <c r="K424" s="655">
        <v>0.2727272727272727</v>
      </c>
    </row>
    <row r="425" spans="1:11" ht="10.5" customHeight="1">
      <c r="A425" s="615"/>
      <c r="B425" s="600" t="s">
        <v>456</v>
      </c>
      <c r="C425" s="628">
        <v>11</v>
      </c>
      <c r="D425" s="629">
        <v>0.04583333333333333</v>
      </c>
      <c r="E425" s="655">
        <v>0.04602510460251046</v>
      </c>
      <c r="F425" s="628">
        <v>0</v>
      </c>
      <c r="G425" s="629">
        <v>0</v>
      </c>
      <c r="H425" s="655">
        <v>0</v>
      </c>
      <c r="I425" s="628">
        <v>0</v>
      </c>
      <c r="J425" s="629">
        <v>0</v>
      </c>
      <c r="K425" s="655">
        <v>0</v>
      </c>
    </row>
    <row r="426" spans="1:11" ht="10.5" customHeight="1">
      <c r="A426" s="632"/>
      <c r="B426" s="633" t="s">
        <v>130</v>
      </c>
      <c r="C426" s="634">
        <v>1</v>
      </c>
      <c r="D426" s="635">
        <v>0.004166666666666667</v>
      </c>
      <c r="E426" s="640" t="s">
        <v>131</v>
      </c>
      <c r="F426" s="634">
        <v>0</v>
      </c>
      <c r="G426" s="635">
        <v>0</v>
      </c>
      <c r="H426" s="640" t="s">
        <v>131</v>
      </c>
      <c r="I426" s="634">
        <v>0</v>
      </c>
      <c r="J426" s="635">
        <v>0</v>
      </c>
      <c r="K426" s="640" t="s">
        <v>131</v>
      </c>
    </row>
    <row r="427" spans="1:11" ht="10.5" customHeight="1">
      <c r="A427" s="637" t="s">
        <v>462</v>
      </c>
      <c r="B427" s="600" t="s">
        <v>463</v>
      </c>
      <c r="C427" s="615"/>
      <c r="D427" s="638"/>
      <c r="E427" s="670"/>
      <c r="F427" s="615"/>
      <c r="G427" s="638"/>
      <c r="H427" s="670"/>
      <c r="I427" s="615"/>
      <c r="J427" s="638"/>
      <c r="K427" s="670"/>
    </row>
    <row r="428" spans="1:11" ht="10.5" customHeight="1">
      <c r="A428" s="637"/>
      <c r="B428" s="600" t="s">
        <v>464</v>
      </c>
      <c r="C428" s="615"/>
      <c r="D428" s="598"/>
      <c r="E428" s="601"/>
      <c r="F428" s="615"/>
      <c r="G428" s="598"/>
      <c r="H428" s="601"/>
      <c r="I428" s="615"/>
      <c r="J428" s="598"/>
      <c r="K428" s="601"/>
    </row>
    <row r="429" spans="1:11" ht="10.5" customHeight="1">
      <c r="A429" s="615"/>
      <c r="B429" s="600" t="s">
        <v>440</v>
      </c>
      <c r="C429" s="628">
        <v>65</v>
      </c>
      <c r="D429" s="629">
        <v>0.2708333333333333</v>
      </c>
      <c r="E429" s="655">
        <v>0.2719665271966527</v>
      </c>
      <c r="F429" s="628">
        <v>7</v>
      </c>
      <c r="G429" s="629">
        <v>0.3888888888888889</v>
      </c>
      <c r="H429" s="655">
        <v>0.3888888888888889</v>
      </c>
      <c r="I429" s="628">
        <v>2</v>
      </c>
      <c r="J429" s="629">
        <v>0.18181818181818182</v>
      </c>
      <c r="K429" s="655">
        <v>0.18181818181818182</v>
      </c>
    </row>
    <row r="430" spans="1:11" ht="10.5" customHeight="1">
      <c r="A430" s="615"/>
      <c r="B430" s="600" t="s">
        <v>441</v>
      </c>
      <c r="C430" s="628">
        <v>90</v>
      </c>
      <c r="D430" s="629">
        <v>0.375</v>
      </c>
      <c r="E430" s="655">
        <v>0.37656903765690375</v>
      </c>
      <c r="F430" s="628">
        <v>10</v>
      </c>
      <c r="G430" s="629">
        <v>0.5555555555555556</v>
      </c>
      <c r="H430" s="655">
        <v>0.5555555555555556</v>
      </c>
      <c r="I430" s="628">
        <v>8</v>
      </c>
      <c r="J430" s="629">
        <v>0.7272727272727273</v>
      </c>
      <c r="K430" s="655">
        <v>0.7272727272727273</v>
      </c>
    </row>
    <row r="431" spans="1:11" ht="10.5" customHeight="1">
      <c r="A431" s="615"/>
      <c r="B431" s="600" t="s">
        <v>442</v>
      </c>
      <c r="C431" s="628">
        <v>62</v>
      </c>
      <c r="D431" s="629">
        <v>0.25833333333333336</v>
      </c>
      <c r="E431" s="655">
        <v>0.2594142259414226</v>
      </c>
      <c r="F431" s="628">
        <v>0</v>
      </c>
      <c r="G431" s="629">
        <v>0</v>
      </c>
      <c r="H431" s="655">
        <v>0</v>
      </c>
      <c r="I431" s="628">
        <v>1</v>
      </c>
      <c r="J431" s="629">
        <v>0.09090909090909091</v>
      </c>
      <c r="K431" s="655">
        <v>0.09090909090909091</v>
      </c>
    </row>
    <row r="432" spans="1:11" ht="10.5" customHeight="1">
      <c r="A432" s="615"/>
      <c r="B432" s="600" t="s">
        <v>454</v>
      </c>
      <c r="C432" s="628">
        <v>14</v>
      </c>
      <c r="D432" s="629">
        <v>0.058333333333333334</v>
      </c>
      <c r="E432" s="655">
        <v>0.058577405857740586</v>
      </c>
      <c r="F432" s="628">
        <v>1</v>
      </c>
      <c r="G432" s="629">
        <v>0.05555555555555555</v>
      </c>
      <c r="H432" s="655">
        <v>0.05555555555555555</v>
      </c>
      <c r="I432" s="628">
        <v>0</v>
      </c>
      <c r="J432" s="629">
        <v>0</v>
      </c>
      <c r="K432" s="655">
        <v>0</v>
      </c>
    </row>
    <row r="433" spans="1:11" ht="10.5" customHeight="1">
      <c r="A433" s="615"/>
      <c r="B433" s="600" t="s">
        <v>456</v>
      </c>
      <c r="C433" s="628">
        <v>8</v>
      </c>
      <c r="D433" s="629">
        <v>0.03333333333333333</v>
      </c>
      <c r="E433" s="655">
        <v>0.03347280334728033</v>
      </c>
      <c r="F433" s="628">
        <v>0</v>
      </c>
      <c r="G433" s="629">
        <v>0</v>
      </c>
      <c r="H433" s="655">
        <v>0</v>
      </c>
      <c r="I433" s="628">
        <v>0</v>
      </c>
      <c r="J433" s="629">
        <v>0</v>
      </c>
      <c r="K433" s="655">
        <v>0</v>
      </c>
    </row>
    <row r="434" spans="1:11" ht="10.5" customHeight="1">
      <c r="A434" s="632"/>
      <c r="B434" s="633" t="s">
        <v>130</v>
      </c>
      <c r="C434" s="634">
        <v>1</v>
      </c>
      <c r="D434" s="635">
        <v>0.004166666666666667</v>
      </c>
      <c r="E434" s="640" t="s">
        <v>131</v>
      </c>
      <c r="F434" s="634">
        <v>0</v>
      </c>
      <c r="G434" s="635">
        <v>0</v>
      </c>
      <c r="H434" s="640" t="s">
        <v>131</v>
      </c>
      <c r="I434" s="634">
        <v>0</v>
      </c>
      <c r="J434" s="635">
        <v>0</v>
      </c>
      <c r="K434" s="640" t="s">
        <v>131</v>
      </c>
    </row>
    <row r="435" spans="1:11" ht="10.5" customHeight="1">
      <c r="A435" s="618" t="s">
        <v>518</v>
      </c>
      <c r="B435" s="603"/>
      <c r="C435" s="603"/>
      <c r="D435" s="683"/>
      <c r="E435" s="683"/>
      <c r="F435" s="603"/>
      <c r="G435" s="683"/>
      <c r="H435" s="683"/>
      <c r="I435" s="603"/>
      <c r="J435" s="683"/>
      <c r="K435" s="684"/>
    </row>
    <row r="436" spans="1:11" ht="12.75">
      <c r="A436" s="591" t="s">
        <v>433</v>
      </c>
      <c r="B436" s="592"/>
      <c r="C436" s="593"/>
      <c r="D436" s="593"/>
      <c r="E436" s="593"/>
      <c r="F436" s="594"/>
      <c r="G436" s="594"/>
      <c r="H436" s="594"/>
      <c r="I436" s="594"/>
      <c r="J436" s="594"/>
      <c r="K436" s="595" t="s">
        <v>519</v>
      </c>
    </row>
    <row r="437" spans="1:11" ht="12.75">
      <c r="A437" s="597" t="s">
        <v>95</v>
      </c>
      <c r="B437" s="598"/>
      <c r="C437" s="599"/>
      <c r="D437" s="599"/>
      <c r="E437" s="599"/>
      <c r="F437" s="600"/>
      <c r="G437" s="600"/>
      <c r="H437" s="600"/>
      <c r="I437" s="600"/>
      <c r="J437" s="600"/>
      <c r="K437" s="601"/>
    </row>
    <row r="438" spans="1:11" ht="12.75">
      <c r="A438" s="149" t="s">
        <v>435</v>
      </c>
      <c r="B438" s="598"/>
      <c r="C438" s="599"/>
      <c r="D438" s="599"/>
      <c r="E438" s="599"/>
      <c r="F438" s="600"/>
      <c r="G438" s="600"/>
      <c r="H438" s="600"/>
      <c r="I438" s="600"/>
      <c r="J438" s="600"/>
      <c r="K438" s="601"/>
    </row>
    <row r="439" spans="1:15" ht="12.75">
      <c r="A439" s="602" t="s">
        <v>116</v>
      </c>
      <c r="B439" s="603"/>
      <c r="C439" s="603"/>
      <c r="D439" s="603"/>
      <c r="E439" s="603"/>
      <c r="F439" s="603"/>
      <c r="G439" s="603"/>
      <c r="H439" s="604"/>
      <c r="I439" s="604"/>
      <c r="J439" s="604"/>
      <c r="K439" s="605"/>
      <c r="L439" s="606"/>
      <c r="M439" s="607"/>
      <c r="N439" s="606"/>
      <c r="O439" s="606"/>
    </row>
    <row r="440" spans="1:11" ht="17.25" customHeight="1">
      <c r="A440" s="611"/>
      <c r="B440" s="609"/>
      <c r="C440" s="658" t="s">
        <v>21</v>
      </c>
      <c r="D440" s="659"/>
      <c r="E440" s="674"/>
      <c r="F440" s="658" t="s">
        <v>67</v>
      </c>
      <c r="G440" s="659"/>
      <c r="H440" s="674"/>
      <c r="I440" s="658" t="s">
        <v>294</v>
      </c>
      <c r="J440" s="659"/>
      <c r="K440" s="674"/>
    </row>
    <row r="441" spans="1:12" ht="11.25">
      <c r="A441" s="615"/>
      <c r="B441" s="601"/>
      <c r="C441" s="630"/>
      <c r="D441" s="663" t="s">
        <v>16</v>
      </c>
      <c r="E441" s="675" t="s">
        <v>16</v>
      </c>
      <c r="F441" s="630"/>
      <c r="G441" s="663" t="s">
        <v>16</v>
      </c>
      <c r="H441" s="675" t="s">
        <v>16</v>
      </c>
      <c r="I441" s="630"/>
      <c r="J441" s="663" t="s">
        <v>16</v>
      </c>
      <c r="K441" s="675" t="s">
        <v>16</v>
      </c>
      <c r="L441" s="679"/>
    </row>
    <row r="442" spans="1:12" ht="11.25" customHeight="1">
      <c r="A442" s="613"/>
      <c r="B442" s="614" t="s">
        <v>520</v>
      </c>
      <c r="C442" s="630"/>
      <c r="D442" s="663" t="s">
        <v>120</v>
      </c>
      <c r="E442" s="675" t="s">
        <v>121</v>
      </c>
      <c r="F442" s="630"/>
      <c r="G442" s="663" t="s">
        <v>120</v>
      </c>
      <c r="H442" s="675" t="s">
        <v>121</v>
      </c>
      <c r="I442" s="630"/>
      <c r="J442" s="663" t="s">
        <v>120</v>
      </c>
      <c r="K442" s="675" t="s">
        <v>121</v>
      </c>
      <c r="L442" s="679"/>
    </row>
    <row r="443" spans="1:12" ht="11.25">
      <c r="A443" s="618"/>
      <c r="B443" s="619"/>
      <c r="C443" s="664" t="s">
        <v>15</v>
      </c>
      <c r="D443" s="665" t="s">
        <v>122</v>
      </c>
      <c r="E443" s="676" t="s">
        <v>122</v>
      </c>
      <c r="F443" s="664" t="s">
        <v>15</v>
      </c>
      <c r="G443" s="665" t="s">
        <v>122</v>
      </c>
      <c r="H443" s="676" t="s">
        <v>122</v>
      </c>
      <c r="I443" s="664" t="s">
        <v>15</v>
      </c>
      <c r="J443" s="665" t="s">
        <v>122</v>
      </c>
      <c r="K443" s="676" t="s">
        <v>122</v>
      </c>
      <c r="L443" s="680"/>
    </row>
    <row r="444" spans="1:11" ht="11.25">
      <c r="A444" s="637" t="s">
        <v>465</v>
      </c>
      <c r="B444" s="600" t="s">
        <v>445</v>
      </c>
      <c r="C444" s="615"/>
      <c r="D444" s="638"/>
      <c r="E444" s="670"/>
      <c r="F444" s="615"/>
      <c r="G444" s="638"/>
      <c r="H444" s="670"/>
      <c r="I444" s="615"/>
      <c r="J444" s="598"/>
      <c r="K444" s="601"/>
    </row>
    <row r="445" spans="1:11" ht="11.25">
      <c r="A445" s="615"/>
      <c r="B445" s="600" t="s">
        <v>440</v>
      </c>
      <c r="C445" s="628">
        <v>16</v>
      </c>
      <c r="D445" s="629">
        <v>0.06666666666666667</v>
      </c>
      <c r="E445" s="655">
        <v>0.06694560669456066</v>
      </c>
      <c r="F445" s="628">
        <v>2</v>
      </c>
      <c r="G445" s="629">
        <v>0.1111111111111111</v>
      </c>
      <c r="H445" s="655">
        <v>0.1111111111111111</v>
      </c>
      <c r="I445" s="628">
        <v>0</v>
      </c>
      <c r="J445" s="629">
        <v>0</v>
      </c>
      <c r="K445" s="655">
        <v>0</v>
      </c>
    </row>
    <row r="446" spans="1:11" ht="11.25">
      <c r="A446" s="615"/>
      <c r="B446" s="600" t="s">
        <v>441</v>
      </c>
      <c r="C446" s="628">
        <v>58</v>
      </c>
      <c r="D446" s="629">
        <v>0.24166666666666667</v>
      </c>
      <c r="E446" s="655">
        <v>0.24267782426778242</v>
      </c>
      <c r="F446" s="628">
        <v>8</v>
      </c>
      <c r="G446" s="629">
        <v>0.4444444444444444</v>
      </c>
      <c r="H446" s="655">
        <v>0.4444444444444444</v>
      </c>
      <c r="I446" s="628">
        <v>3</v>
      </c>
      <c r="J446" s="629">
        <v>0.2727272727272727</v>
      </c>
      <c r="K446" s="655">
        <v>0.2727272727272727</v>
      </c>
    </row>
    <row r="447" spans="1:11" ht="11.25">
      <c r="A447" s="615"/>
      <c r="B447" s="600" t="s">
        <v>442</v>
      </c>
      <c r="C447" s="628">
        <v>104</v>
      </c>
      <c r="D447" s="629">
        <v>0.43333333333333335</v>
      </c>
      <c r="E447" s="655">
        <v>0.4351464435146444</v>
      </c>
      <c r="F447" s="628">
        <v>3</v>
      </c>
      <c r="G447" s="629">
        <v>0.16666666666666666</v>
      </c>
      <c r="H447" s="655">
        <v>0.16666666666666666</v>
      </c>
      <c r="I447" s="628">
        <v>4</v>
      </c>
      <c r="J447" s="629">
        <v>0.36363636363636365</v>
      </c>
      <c r="K447" s="655">
        <v>0.36363636363636365</v>
      </c>
    </row>
    <row r="448" spans="1:11" ht="11.25">
      <c r="A448" s="615"/>
      <c r="B448" s="600" t="s">
        <v>454</v>
      </c>
      <c r="C448" s="628">
        <v>41</v>
      </c>
      <c r="D448" s="629">
        <v>0.17083333333333334</v>
      </c>
      <c r="E448" s="655">
        <v>0.17154811715481172</v>
      </c>
      <c r="F448" s="628">
        <v>3</v>
      </c>
      <c r="G448" s="629">
        <v>0.16666666666666666</v>
      </c>
      <c r="H448" s="655">
        <v>0.16666666666666666</v>
      </c>
      <c r="I448" s="628">
        <v>2</v>
      </c>
      <c r="J448" s="629">
        <v>0.18181818181818182</v>
      </c>
      <c r="K448" s="655">
        <v>0.18181818181818182</v>
      </c>
    </row>
    <row r="449" spans="1:11" ht="11.25">
      <c r="A449" s="615"/>
      <c r="B449" s="600" t="s">
        <v>456</v>
      </c>
      <c r="C449" s="628">
        <v>20</v>
      </c>
      <c r="D449" s="629">
        <v>0.08333333333333333</v>
      </c>
      <c r="E449" s="655">
        <v>0.08368200836820083</v>
      </c>
      <c r="F449" s="628">
        <v>2</v>
      </c>
      <c r="G449" s="629">
        <v>0.1111111111111111</v>
      </c>
      <c r="H449" s="655">
        <v>0.1111111111111111</v>
      </c>
      <c r="I449" s="628">
        <v>2</v>
      </c>
      <c r="J449" s="629">
        <v>0.18181818181818182</v>
      </c>
      <c r="K449" s="655">
        <v>0.18181818181818182</v>
      </c>
    </row>
    <row r="450" spans="1:11" ht="11.25">
      <c r="A450" s="632"/>
      <c r="B450" s="633" t="s">
        <v>130</v>
      </c>
      <c r="C450" s="634">
        <v>1</v>
      </c>
      <c r="D450" s="635">
        <v>0.004166666666666667</v>
      </c>
      <c r="E450" s="640" t="s">
        <v>131</v>
      </c>
      <c r="F450" s="634">
        <v>0</v>
      </c>
      <c r="G450" s="635">
        <v>0</v>
      </c>
      <c r="H450" s="640" t="s">
        <v>131</v>
      </c>
      <c r="I450" s="634">
        <v>0</v>
      </c>
      <c r="J450" s="635">
        <v>0</v>
      </c>
      <c r="K450" s="640" t="s">
        <v>131</v>
      </c>
    </row>
    <row r="451" spans="1:11" ht="11.25">
      <c r="A451" s="637" t="s">
        <v>466</v>
      </c>
      <c r="B451" s="600" t="s">
        <v>446</v>
      </c>
      <c r="C451" s="615"/>
      <c r="D451" s="638"/>
      <c r="E451" s="670"/>
      <c r="F451" s="615"/>
      <c r="G451" s="638"/>
      <c r="H451" s="670"/>
      <c r="I451" s="615"/>
      <c r="J451" s="638"/>
      <c r="K451" s="670"/>
    </row>
    <row r="452" spans="1:11" ht="11.25">
      <c r="A452" s="615"/>
      <c r="B452" s="600" t="s">
        <v>440</v>
      </c>
      <c r="C452" s="628">
        <v>35</v>
      </c>
      <c r="D452" s="629">
        <v>0.14583333333333334</v>
      </c>
      <c r="E452" s="655">
        <v>0.14644351464435146</v>
      </c>
      <c r="F452" s="628">
        <v>4</v>
      </c>
      <c r="G452" s="629">
        <v>0.2222222222222222</v>
      </c>
      <c r="H452" s="655">
        <v>0.2222222222222222</v>
      </c>
      <c r="I452" s="628">
        <v>2</v>
      </c>
      <c r="J452" s="629">
        <v>0.18181818181818182</v>
      </c>
      <c r="K452" s="655">
        <v>0.18181818181818182</v>
      </c>
    </row>
    <row r="453" spans="1:11" ht="11.25">
      <c r="A453" s="615"/>
      <c r="B453" s="600" t="s">
        <v>441</v>
      </c>
      <c r="C453" s="628">
        <v>80</v>
      </c>
      <c r="D453" s="629">
        <v>0.3333333333333333</v>
      </c>
      <c r="E453" s="655">
        <v>0.33472803347280333</v>
      </c>
      <c r="F453" s="628">
        <v>7</v>
      </c>
      <c r="G453" s="629">
        <v>0.3888888888888889</v>
      </c>
      <c r="H453" s="655">
        <v>0.3888888888888889</v>
      </c>
      <c r="I453" s="628">
        <v>3</v>
      </c>
      <c r="J453" s="629">
        <v>0.2727272727272727</v>
      </c>
      <c r="K453" s="655">
        <v>0.2727272727272727</v>
      </c>
    </row>
    <row r="454" spans="1:11" ht="11.25">
      <c r="A454" s="615"/>
      <c r="B454" s="600" t="s">
        <v>442</v>
      </c>
      <c r="C454" s="628">
        <v>86</v>
      </c>
      <c r="D454" s="629">
        <v>0.35833333333333334</v>
      </c>
      <c r="E454" s="655">
        <v>0.3598326359832636</v>
      </c>
      <c r="F454" s="628">
        <v>2</v>
      </c>
      <c r="G454" s="629">
        <v>0.1111111111111111</v>
      </c>
      <c r="H454" s="655">
        <v>0.1111111111111111</v>
      </c>
      <c r="I454" s="628">
        <v>6</v>
      </c>
      <c r="J454" s="629">
        <v>0.5454545454545454</v>
      </c>
      <c r="K454" s="655">
        <v>0.5454545454545454</v>
      </c>
    </row>
    <row r="455" spans="1:11" ht="11.25">
      <c r="A455" s="615"/>
      <c r="B455" s="600" t="s">
        <v>454</v>
      </c>
      <c r="C455" s="628">
        <v>29</v>
      </c>
      <c r="D455" s="629">
        <v>0.12083333333333333</v>
      </c>
      <c r="E455" s="655">
        <v>0.12133891213389121</v>
      </c>
      <c r="F455" s="628">
        <v>3</v>
      </c>
      <c r="G455" s="629">
        <v>0.16666666666666666</v>
      </c>
      <c r="H455" s="655">
        <v>0.16666666666666666</v>
      </c>
      <c r="I455" s="628">
        <v>0</v>
      </c>
      <c r="J455" s="629">
        <v>0</v>
      </c>
      <c r="K455" s="655">
        <v>0</v>
      </c>
    </row>
    <row r="456" spans="1:11" ht="11.25">
      <c r="A456" s="615"/>
      <c r="B456" s="600" t="s">
        <v>456</v>
      </c>
      <c r="C456" s="628">
        <v>9</v>
      </c>
      <c r="D456" s="629">
        <v>0.0375</v>
      </c>
      <c r="E456" s="655">
        <v>0.03765690376569038</v>
      </c>
      <c r="F456" s="628">
        <v>2</v>
      </c>
      <c r="G456" s="629">
        <v>0.1111111111111111</v>
      </c>
      <c r="H456" s="655">
        <v>0.1111111111111111</v>
      </c>
      <c r="I456" s="628">
        <v>0</v>
      </c>
      <c r="J456" s="629">
        <v>0</v>
      </c>
      <c r="K456" s="655">
        <v>0</v>
      </c>
    </row>
    <row r="457" spans="1:11" ht="11.25">
      <c r="A457" s="632"/>
      <c r="B457" s="633" t="s">
        <v>130</v>
      </c>
      <c r="C457" s="634">
        <v>1</v>
      </c>
      <c r="D457" s="635">
        <v>0.004166666666666667</v>
      </c>
      <c r="E457" s="640" t="s">
        <v>131</v>
      </c>
      <c r="F457" s="634">
        <v>0</v>
      </c>
      <c r="G457" s="635">
        <v>0</v>
      </c>
      <c r="H457" s="640" t="s">
        <v>131</v>
      </c>
      <c r="I457" s="634">
        <v>0</v>
      </c>
      <c r="J457" s="635">
        <v>0</v>
      </c>
      <c r="K457" s="640" t="s">
        <v>131</v>
      </c>
    </row>
    <row r="458" spans="1:11" ht="11.25">
      <c r="A458" s="637" t="s">
        <v>469</v>
      </c>
      <c r="B458" s="600" t="s">
        <v>447</v>
      </c>
      <c r="C458" s="615"/>
      <c r="D458" s="638"/>
      <c r="E458" s="670"/>
      <c r="F458" s="615"/>
      <c r="G458" s="638"/>
      <c r="H458" s="670"/>
      <c r="I458" s="615"/>
      <c r="J458" s="638"/>
      <c r="K458" s="670"/>
    </row>
    <row r="459" spans="1:11" ht="11.25">
      <c r="A459" s="615"/>
      <c r="B459" s="600" t="s">
        <v>440</v>
      </c>
      <c r="C459" s="628">
        <v>38</v>
      </c>
      <c r="D459" s="629">
        <v>0.15833333333333333</v>
      </c>
      <c r="E459" s="655">
        <v>0.1589958158995816</v>
      </c>
      <c r="F459" s="628">
        <v>4</v>
      </c>
      <c r="G459" s="629">
        <v>0.2222222222222222</v>
      </c>
      <c r="H459" s="655">
        <v>0.2222222222222222</v>
      </c>
      <c r="I459" s="628">
        <v>3</v>
      </c>
      <c r="J459" s="629">
        <v>0.2727272727272727</v>
      </c>
      <c r="K459" s="655">
        <v>0.2727272727272727</v>
      </c>
    </row>
    <row r="460" spans="1:11" ht="11.25">
      <c r="A460" s="615"/>
      <c r="B460" s="600" t="s">
        <v>441</v>
      </c>
      <c r="C460" s="628">
        <v>113</v>
      </c>
      <c r="D460" s="629">
        <v>0.4708333333333333</v>
      </c>
      <c r="E460" s="655">
        <v>0.47280334728033474</v>
      </c>
      <c r="F460" s="628">
        <v>11</v>
      </c>
      <c r="G460" s="629">
        <v>0.6111111111111112</v>
      </c>
      <c r="H460" s="655">
        <v>0.6111111111111112</v>
      </c>
      <c r="I460" s="628">
        <v>5</v>
      </c>
      <c r="J460" s="629">
        <v>0.45454545454545453</v>
      </c>
      <c r="K460" s="655">
        <v>0.45454545454545453</v>
      </c>
    </row>
    <row r="461" spans="1:11" ht="11.25">
      <c r="A461" s="615"/>
      <c r="B461" s="600" t="s">
        <v>442</v>
      </c>
      <c r="C461" s="628">
        <v>67</v>
      </c>
      <c r="D461" s="629">
        <v>0.2791666666666667</v>
      </c>
      <c r="E461" s="655">
        <v>0.2803347280334728</v>
      </c>
      <c r="F461" s="628">
        <v>3</v>
      </c>
      <c r="G461" s="629">
        <v>0.16666666666666666</v>
      </c>
      <c r="H461" s="655">
        <v>0.16666666666666666</v>
      </c>
      <c r="I461" s="628">
        <v>3</v>
      </c>
      <c r="J461" s="629">
        <v>0.2727272727272727</v>
      </c>
      <c r="K461" s="655">
        <v>0.2727272727272727</v>
      </c>
    </row>
    <row r="462" spans="1:11" ht="11.25">
      <c r="A462" s="615"/>
      <c r="B462" s="600" t="s">
        <v>454</v>
      </c>
      <c r="C462" s="628">
        <v>20</v>
      </c>
      <c r="D462" s="629">
        <v>0.08333333333333333</v>
      </c>
      <c r="E462" s="655">
        <v>0.08368200836820083</v>
      </c>
      <c r="F462" s="628">
        <v>0</v>
      </c>
      <c r="G462" s="629">
        <v>0</v>
      </c>
      <c r="H462" s="655">
        <v>0</v>
      </c>
      <c r="I462" s="628">
        <v>0</v>
      </c>
      <c r="J462" s="629">
        <v>0</v>
      </c>
      <c r="K462" s="655">
        <v>0</v>
      </c>
    </row>
    <row r="463" spans="1:11" ht="11.25">
      <c r="A463" s="615"/>
      <c r="B463" s="600" t="s">
        <v>456</v>
      </c>
      <c r="C463" s="628">
        <v>1</v>
      </c>
      <c r="D463" s="629">
        <v>0.004166666666666667</v>
      </c>
      <c r="E463" s="655">
        <v>0.0041841004184100415</v>
      </c>
      <c r="F463" s="628">
        <v>0</v>
      </c>
      <c r="G463" s="629">
        <v>0</v>
      </c>
      <c r="H463" s="655">
        <v>0</v>
      </c>
      <c r="I463" s="628">
        <v>0</v>
      </c>
      <c r="J463" s="629">
        <v>0</v>
      </c>
      <c r="K463" s="655">
        <v>0</v>
      </c>
    </row>
    <row r="464" spans="1:11" ht="11.25">
      <c r="A464" s="632"/>
      <c r="B464" s="633" t="s">
        <v>130</v>
      </c>
      <c r="C464" s="634">
        <v>1</v>
      </c>
      <c r="D464" s="635">
        <v>0.004166666666666667</v>
      </c>
      <c r="E464" s="640" t="s">
        <v>131</v>
      </c>
      <c r="F464" s="634">
        <v>0</v>
      </c>
      <c r="G464" s="635">
        <v>0</v>
      </c>
      <c r="H464" s="640" t="s">
        <v>131</v>
      </c>
      <c r="I464" s="634">
        <v>0</v>
      </c>
      <c r="J464" s="635">
        <v>0</v>
      </c>
      <c r="K464" s="640" t="s">
        <v>131</v>
      </c>
    </row>
    <row r="465" spans="1:11" ht="11.25">
      <c r="A465" s="637" t="s">
        <v>470</v>
      </c>
      <c r="B465" s="600" t="s">
        <v>448</v>
      </c>
      <c r="C465" s="615"/>
      <c r="D465" s="638"/>
      <c r="E465" s="670"/>
      <c r="F465" s="615"/>
      <c r="G465" s="638"/>
      <c r="H465" s="670"/>
      <c r="I465" s="615"/>
      <c r="J465" s="638"/>
      <c r="K465" s="670"/>
    </row>
    <row r="466" spans="1:11" ht="11.25">
      <c r="A466" s="615"/>
      <c r="B466" s="600" t="s">
        <v>440</v>
      </c>
      <c r="C466" s="628">
        <v>54</v>
      </c>
      <c r="D466" s="629">
        <v>0.225</v>
      </c>
      <c r="E466" s="655">
        <v>0.22594142259414227</v>
      </c>
      <c r="F466" s="628">
        <v>7</v>
      </c>
      <c r="G466" s="629">
        <v>0.3888888888888889</v>
      </c>
      <c r="H466" s="655">
        <v>0.3888888888888889</v>
      </c>
      <c r="I466" s="628">
        <v>4</v>
      </c>
      <c r="J466" s="629">
        <v>0.36363636363636365</v>
      </c>
      <c r="K466" s="655">
        <v>0.36363636363636365</v>
      </c>
    </row>
    <row r="467" spans="1:11" ht="11.25">
      <c r="A467" s="615"/>
      <c r="B467" s="600" t="s">
        <v>441</v>
      </c>
      <c r="C467" s="628">
        <v>116</v>
      </c>
      <c r="D467" s="629">
        <v>0.48333333333333334</v>
      </c>
      <c r="E467" s="655">
        <v>0.48535564853556484</v>
      </c>
      <c r="F467" s="628">
        <v>7</v>
      </c>
      <c r="G467" s="629">
        <v>0.3888888888888889</v>
      </c>
      <c r="H467" s="655">
        <v>0.3888888888888889</v>
      </c>
      <c r="I467" s="628">
        <v>5</v>
      </c>
      <c r="J467" s="629">
        <v>0.45454545454545453</v>
      </c>
      <c r="K467" s="655">
        <v>0.45454545454545453</v>
      </c>
    </row>
    <row r="468" spans="1:11" ht="11.25">
      <c r="A468" s="615"/>
      <c r="B468" s="600" t="s">
        <v>442</v>
      </c>
      <c r="C468" s="628">
        <v>54</v>
      </c>
      <c r="D468" s="629">
        <v>0.225</v>
      </c>
      <c r="E468" s="655">
        <v>0.22594142259414227</v>
      </c>
      <c r="F468" s="628">
        <v>1</v>
      </c>
      <c r="G468" s="629">
        <v>0.05555555555555555</v>
      </c>
      <c r="H468" s="655">
        <v>0.05555555555555555</v>
      </c>
      <c r="I468" s="628">
        <v>2</v>
      </c>
      <c r="J468" s="629">
        <v>0.18181818181818182</v>
      </c>
      <c r="K468" s="655">
        <v>0.18181818181818182</v>
      </c>
    </row>
    <row r="469" spans="1:11" ht="11.25">
      <c r="A469" s="615"/>
      <c r="B469" s="600" t="s">
        <v>454</v>
      </c>
      <c r="C469" s="628">
        <v>13</v>
      </c>
      <c r="D469" s="629">
        <v>0.05416666666666667</v>
      </c>
      <c r="E469" s="655">
        <v>0.05439330543933055</v>
      </c>
      <c r="F469" s="628">
        <v>3</v>
      </c>
      <c r="G469" s="629">
        <v>0.16666666666666666</v>
      </c>
      <c r="H469" s="655">
        <v>0.16666666666666666</v>
      </c>
      <c r="I469" s="628">
        <v>0</v>
      </c>
      <c r="J469" s="629">
        <v>0</v>
      </c>
      <c r="K469" s="655">
        <v>0</v>
      </c>
    </row>
    <row r="470" spans="1:11" ht="11.25">
      <c r="A470" s="615"/>
      <c r="B470" s="600" t="s">
        <v>456</v>
      </c>
      <c r="C470" s="628">
        <v>2</v>
      </c>
      <c r="D470" s="629">
        <v>0.008333333333333333</v>
      </c>
      <c r="E470" s="655">
        <v>0.008368200836820083</v>
      </c>
      <c r="F470" s="628">
        <v>0</v>
      </c>
      <c r="G470" s="629">
        <v>0</v>
      </c>
      <c r="H470" s="655">
        <v>0</v>
      </c>
      <c r="I470" s="628">
        <v>0</v>
      </c>
      <c r="J470" s="629">
        <v>0</v>
      </c>
      <c r="K470" s="655">
        <v>0</v>
      </c>
    </row>
    <row r="471" spans="1:11" ht="11.25">
      <c r="A471" s="632"/>
      <c r="B471" s="633" t="s">
        <v>130</v>
      </c>
      <c r="C471" s="634">
        <v>1</v>
      </c>
      <c r="D471" s="635">
        <v>0.004166666666666667</v>
      </c>
      <c r="E471" s="640" t="s">
        <v>131</v>
      </c>
      <c r="F471" s="634">
        <v>0</v>
      </c>
      <c r="G471" s="635">
        <v>0</v>
      </c>
      <c r="H471" s="640" t="s">
        <v>131</v>
      </c>
      <c r="I471" s="634">
        <v>0</v>
      </c>
      <c r="J471" s="635">
        <v>0</v>
      </c>
      <c r="K471" s="640" t="s">
        <v>131</v>
      </c>
    </row>
    <row r="472" spans="1:11" ht="11.25">
      <c r="A472" s="637" t="s">
        <v>471</v>
      </c>
      <c r="B472" s="600" t="s">
        <v>449</v>
      </c>
      <c r="C472" s="615"/>
      <c r="D472" s="638"/>
      <c r="E472" s="670"/>
      <c r="F472" s="615"/>
      <c r="G472" s="638"/>
      <c r="H472" s="670"/>
      <c r="I472" s="615"/>
      <c r="J472" s="638"/>
      <c r="K472" s="670"/>
    </row>
    <row r="473" spans="1:11" ht="11.25">
      <c r="A473" s="615"/>
      <c r="B473" s="600" t="s">
        <v>440</v>
      </c>
      <c r="C473" s="628">
        <v>41</v>
      </c>
      <c r="D473" s="629">
        <v>0.17083333333333334</v>
      </c>
      <c r="E473" s="655">
        <v>0.17154811715481172</v>
      </c>
      <c r="F473" s="628">
        <v>5</v>
      </c>
      <c r="G473" s="629">
        <v>0.2777777777777778</v>
      </c>
      <c r="H473" s="655">
        <v>0.2777777777777778</v>
      </c>
      <c r="I473" s="628">
        <v>3</v>
      </c>
      <c r="J473" s="629">
        <v>0.2727272727272727</v>
      </c>
      <c r="K473" s="655">
        <v>0.2727272727272727</v>
      </c>
    </row>
    <row r="474" spans="1:11" ht="11.25">
      <c r="A474" s="615"/>
      <c r="B474" s="600" t="s">
        <v>441</v>
      </c>
      <c r="C474" s="628">
        <v>122</v>
      </c>
      <c r="D474" s="629">
        <v>0.5083333333333333</v>
      </c>
      <c r="E474" s="655">
        <v>0.5104602510460251</v>
      </c>
      <c r="F474" s="628">
        <v>8</v>
      </c>
      <c r="G474" s="629">
        <v>0.4444444444444444</v>
      </c>
      <c r="H474" s="655">
        <v>0.4444444444444444</v>
      </c>
      <c r="I474" s="628">
        <v>6</v>
      </c>
      <c r="J474" s="629">
        <v>0.5454545454545454</v>
      </c>
      <c r="K474" s="655">
        <v>0.5454545454545454</v>
      </c>
    </row>
    <row r="475" spans="1:11" ht="11.25">
      <c r="A475" s="615"/>
      <c r="B475" s="600" t="s">
        <v>442</v>
      </c>
      <c r="C475" s="628">
        <v>63</v>
      </c>
      <c r="D475" s="629">
        <v>0.2625</v>
      </c>
      <c r="E475" s="655">
        <v>0.26359832635983266</v>
      </c>
      <c r="F475" s="628">
        <v>4</v>
      </c>
      <c r="G475" s="629">
        <v>0.2222222222222222</v>
      </c>
      <c r="H475" s="655">
        <v>0.2222222222222222</v>
      </c>
      <c r="I475" s="628">
        <v>2</v>
      </c>
      <c r="J475" s="629">
        <v>0.18181818181818182</v>
      </c>
      <c r="K475" s="655">
        <v>0.18181818181818182</v>
      </c>
    </row>
    <row r="476" spans="1:11" ht="11.25">
      <c r="A476" s="615"/>
      <c r="B476" s="600" t="s">
        <v>454</v>
      </c>
      <c r="C476" s="628">
        <v>11</v>
      </c>
      <c r="D476" s="629">
        <v>0.04583333333333333</v>
      </c>
      <c r="E476" s="655">
        <v>0.04602510460251046</v>
      </c>
      <c r="F476" s="628">
        <v>1</v>
      </c>
      <c r="G476" s="629">
        <v>0.05555555555555555</v>
      </c>
      <c r="H476" s="655">
        <v>0.05555555555555555</v>
      </c>
      <c r="I476" s="628">
        <v>0</v>
      </c>
      <c r="J476" s="629">
        <v>0</v>
      </c>
      <c r="K476" s="655">
        <v>0</v>
      </c>
    </row>
    <row r="477" spans="1:11" ht="11.25">
      <c r="A477" s="615"/>
      <c r="B477" s="600" t="s">
        <v>456</v>
      </c>
      <c r="C477" s="628">
        <v>2</v>
      </c>
      <c r="D477" s="629">
        <v>0.008333333333333333</v>
      </c>
      <c r="E477" s="655">
        <v>0.008368200836820083</v>
      </c>
      <c r="F477" s="628">
        <v>0</v>
      </c>
      <c r="G477" s="629">
        <v>0</v>
      </c>
      <c r="H477" s="655">
        <v>0</v>
      </c>
      <c r="I477" s="628">
        <v>0</v>
      </c>
      <c r="J477" s="629">
        <v>0</v>
      </c>
      <c r="K477" s="655">
        <v>0</v>
      </c>
    </row>
    <row r="478" spans="1:11" ht="11.25">
      <c r="A478" s="632"/>
      <c r="B478" s="633" t="s">
        <v>130</v>
      </c>
      <c r="C478" s="634">
        <v>1</v>
      </c>
      <c r="D478" s="635">
        <v>0.004166666666666667</v>
      </c>
      <c r="E478" s="640" t="s">
        <v>131</v>
      </c>
      <c r="F478" s="634">
        <v>0</v>
      </c>
      <c r="G478" s="635">
        <v>0</v>
      </c>
      <c r="H478" s="640" t="s">
        <v>131</v>
      </c>
      <c r="I478" s="634">
        <v>0</v>
      </c>
      <c r="J478" s="635">
        <v>0</v>
      </c>
      <c r="K478" s="640" t="s">
        <v>131</v>
      </c>
    </row>
    <row r="479" spans="1:11" ht="11.25">
      <c r="A479" s="618" t="s">
        <v>518</v>
      </c>
      <c r="B479" s="603"/>
      <c r="C479" s="603"/>
      <c r="D479" s="683"/>
      <c r="E479" s="683"/>
      <c r="F479" s="603"/>
      <c r="G479" s="683"/>
      <c r="H479" s="683"/>
      <c r="I479" s="603"/>
      <c r="J479" s="683"/>
      <c r="K479" s="684"/>
    </row>
    <row r="480" spans="1:11" ht="12.75">
      <c r="A480" s="591" t="s">
        <v>433</v>
      </c>
      <c r="B480" s="592"/>
      <c r="C480" s="593"/>
      <c r="D480" s="593"/>
      <c r="E480" s="593"/>
      <c r="F480" s="594"/>
      <c r="G480" s="594"/>
      <c r="H480" s="594"/>
      <c r="I480" s="594"/>
      <c r="J480" s="594"/>
      <c r="K480" s="595" t="s">
        <v>521</v>
      </c>
    </row>
    <row r="481" spans="1:11" ht="12.75">
      <c r="A481" s="597" t="s">
        <v>95</v>
      </c>
      <c r="B481" s="598"/>
      <c r="C481" s="599"/>
      <c r="D481" s="599"/>
      <c r="E481" s="599"/>
      <c r="F481" s="600"/>
      <c r="G481" s="600"/>
      <c r="H481" s="600"/>
      <c r="I481" s="600"/>
      <c r="J481" s="600"/>
      <c r="K481" s="601"/>
    </row>
    <row r="482" spans="1:11" ht="12.75">
      <c r="A482" s="149" t="s">
        <v>435</v>
      </c>
      <c r="B482" s="598"/>
      <c r="C482" s="599"/>
      <c r="D482" s="599"/>
      <c r="E482" s="599"/>
      <c r="F482" s="600"/>
      <c r="G482" s="600"/>
      <c r="H482" s="600"/>
      <c r="I482" s="600"/>
      <c r="J482" s="600"/>
      <c r="K482" s="601"/>
    </row>
    <row r="483" spans="1:15" ht="12.75">
      <c r="A483" s="602" t="s">
        <v>116</v>
      </c>
      <c r="B483" s="603"/>
      <c r="C483" s="603"/>
      <c r="D483" s="603"/>
      <c r="E483" s="603"/>
      <c r="F483" s="603"/>
      <c r="G483" s="603"/>
      <c r="H483" s="604"/>
      <c r="I483" s="604"/>
      <c r="J483" s="604"/>
      <c r="K483" s="605"/>
      <c r="L483" s="606"/>
      <c r="M483" s="607"/>
      <c r="N483" s="606"/>
      <c r="O483" s="606"/>
    </row>
    <row r="484" spans="1:11" ht="17.25" customHeight="1">
      <c r="A484" s="611"/>
      <c r="B484" s="609"/>
      <c r="C484" s="658" t="s">
        <v>21</v>
      </c>
      <c r="D484" s="659"/>
      <c r="E484" s="674"/>
      <c r="F484" s="658" t="s">
        <v>67</v>
      </c>
      <c r="G484" s="659"/>
      <c r="H484" s="674"/>
      <c r="I484" s="658" t="s">
        <v>294</v>
      </c>
      <c r="J484" s="659"/>
      <c r="K484" s="674"/>
    </row>
    <row r="485" spans="1:12" ht="11.25">
      <c r="A485" s="615"/>
      <c r="B485" s="601"/>
      <c r="C485" s="630"/>
      <c r="D485" s="663" t="s">
        <v>16</v>
      </c>
      <c r="E485" s="675" t="s">
        <v>16</v>
      </c>
      <c r="F485" s="630"/>
      <c r="G485" s="663" t="s">
        <v>16</v>
      </c>
      <c r="H485" s="675" t="s">
        <v>16</v>
      </c>
      <c r="I485" s="630"/>
      <c r="J485" s="663" t="s">
        <v>16</v>
      </c>
      <c r="K485" s="675" t="s">
        <v>16</v>
      </c>
      <c r="L485" s="679"/>
    </row>
    <row r="486" spans="1:12" ht="11.25" customHeight="1">
      <c r="A486" s="613"/>
      <c r="B486" s="614" t="s">
        <v>520</v>
      </c>
      <c r="C486" s="630"/>
      <c r="D486" s="663" t="s">
        <v>120</v>
      </c>
      <c r="E486" s="675" t="s">
        <v>121</v>
      </c>
      <c r="F486" s="630"/>
      <c r="G486" s="663" t="s">
        <v>120</v>
      </c>
      <c r="H486" s="675" t="s">
        <v>121</v>
      </c>
      <c r="I486" s="630"/>
      <c r="J486" s="663" t="s">
        <v>120</v>
      </c>
      <c r="K486" s="675" t="s">
        <v>121</v>
      </c>
      <c r="L486" s="679"/>
    </row>
    <row r="487" spans="1:12" ht="11.25">
      <c r="A487" s="618"/>
      <c r="B487" s="619"/>
      <c r="C487" s="664" t="s">
        <v>15</v>
      </c>
      <c r="D487" s="665" t="s">
        <v>122</v>
      </c>
      <c r="E487" s="676" t="s">
        <v>122</v>
      </c>
      <c r="F487" s="664" t="s">
        <v>15</v>
      </c>
      <c r="G487" s="665" t="s">
        <v>122</v>
      </c>
      <c r="H487" s="676" t="s">
        <v>122</v>
      </c>
      <c r="I487" s="664" t="s">
        <v>15</v>
      </c>
      <c r="J487" s="665" t="s">
        <v>122</v>
      </c>
      <c r="K487" s="676" t="s">
        <v>122</v>
      </c>
      <c r="L487" s="680"/>
    </row>
    <row r="488" spans="1:11" ht="11.25">
      <c r="A488" s="637" t="s">
        <v>472</v>
      </c>
      <c r="B488" s="600" t="s">
        <v>450</v>
      </c>
      <c r="C488" s="615"/>
      <c r="D488" s="638"/>
      <c r="E488" s="670"/>
      <c r="F488" s="615"/>
      <c r="G488" s="638"/>
      <c r="H488" s="670"/>
      <c r="I488" s="615"/>
      <c r="J488" s="598"/>
      <c r="K488" s="601"/>
    </row>
    <row r="489" spans="1:11" ht="11.25">
      <c r="A489" s="615"/>
      <c r="B489" s="600" t="s">
        <v>440</v>
      </c>
      <c r="C489" s="628">
        <v>34</v>
      </c>
      <c r="D489" s="629">
        <v>0.14166666666666666</v>
      </c>
      <c r="E489" s="655">
        <v>0.14225941422594143</v>
      </c>
      <c r="F489" s="628">
        <v>2</v>
      </c>
      <c r="G489" s="629">
        <v>0.1111111111111111</v>
      </c>
      <c r="H489" s="655">
        <v>0.1111111111111111</v>
      </c>
      <c r="I489" s="628">
        <v>3</v>
      </c>
      <c r="J489" s="629">
        <v>0.2727272727272727</v>
      </c>
      <c r="K489" s="655">
        <v>0.2727272727272727</v>
      </c>
    </row>
    <row r="490" spans="1:11" ht="11.25">
      <c r="A490" s="615"/>
      <c r="B490" s="600" t="s">
        <v>441</v>
      </c>
      <c r="C490" s="628">
        <v>97</v>
      </c>
      <c r="D490" s="629">
        <v>0.4041666666666667</v>
      </c>
      <c r="E490" s="655">
        <v>0.40585774058577406</v>
      </c>
      <c r="F490" s="628">
        <v>9</v>
      </c>
      <c r="G490" s="629">
        <v>0.5</v>
      </c>
      <c r="H490" s="655">
        <v>0.5</v>
      </c>
      <c r="I490" s="628">
        <v>4</v>
      </c>
      <c r="J490" s="629">
        <v>0.36363636363636365</v>
      </c>
      <c r="K490" s="655">
        <v>0.36363636363636365</v>
      </c>
    </row>
    <row r="491" spans="1:11" ht="11.25">
      <c r="A491" s="615"/>
      <c r="B491" s="600" t="s">
        <v>442</v>
      </c>
      <c r="C491" s="628">
        <v>75</v>
      </c>
      <c r="D491" s="629">
        <v>0.3125</v>
      </c>
      <c r="E491" s="655">
        <v>0.3138075313807531</v>
      </c>
      <c r="F491" s="628">
        <v>5</v>
      </c>
      <c r="G491" s="629">
        <v>0.2777777777777778</v>
      </c>
      <c r="H491" s="655">
        <v>0.2777777777777778</v>
      </c>
      <c r="I491" s="628">
        <v>4</v>
      </c>
      <c r="J491" s="629">
        <v>0.36363636363636365</v>
      </c>
      <c r="K491" s="655">
        <v>0.36363636363636365</v>
      </c>
    </row>
    <row r="492" spans="1:11" ht="11.25">
      <c r="A492" s="615"/>
      <c r="B492" s="600" t="s">
        <v>454</v>
      </c>
      <c r="C492" s="628">
        <v>25</v>
      </c>
      <c r="D492" s="629">
        <v>0.10416666666666667</v>
      </c>
      <c r="E492" s="655">
        <v>0.10460251046025104</v>
      </c>
      <c r="F492" s="628">
        <v>0</v>
      </c>
      <c r="G492" s="629">
        <v>0</v>
      </c>
      <c r="H492" s="655">
        <v>0</v>
      </c>
      <c r="I492" s="628">
        <v>0</v>
      </c>
      <c r="J492" s="629">
        <v>0</v>
      </c>
      <c r="K492" s="655">
        <v>0</v>
      </c>
    </row>
    <row r="493" spans="1:11" ht="11.25">
      <c r="A493" s="615"/>
      <c r="B493" s="600" t="s">
        <v>456</v>
      </c>
      <c r="C493" s="628">
        <v>8</v>
      </c>
      <c r="D493" s="629">
        <v>0.03333333333333333</v>
      </c>
      <c r="E493" s="655">
        <v>0.03347280334728033</v>
      </c>
      <c r="F493" s="628">
        <v>2</v>
      </c>
      <c r="G493" s="629">
        <v>0.1111111111111111</v>
      </c>
      <c r="H493" s="655">
        <v>0.1111111111111111</v>
      </c>
      <c r="I493" s="628">
        <v>0</v>
      </c>
      <c r="J493" s="629">
        <v>0</v>
      </c>
      <c r="K493" s="655">
        <v>0</v>
      </c>
    </row>
    <row r="494" spans="1:11" ht="11.25">
      <c r="A494" s="632"/>
      <c r="B494" s="633" t="s">
        <v>130</v>
      </c>
      <c r="C494" s="634">
        <v>1</v>
      </c>
      <c r="D494" s="635">
        <v>0.004166666666666667</v>
      </c>
      <c r="E494" s="640" t="s">
        <v>131</v>
      </c>
      <c r="F494" s="634">
        <v>0</v>
      </c>
      <c r="G494" s="635">
        <v>0</v>
      </c>
      <c r="H494" s="640" t="s">
        <v>131</v>
      </c>
      <c r="I494" s="634">
        <v>0</v>
      </c>
      <c r="J494" s="635">
        <v>0</v>
      </c>
      <c r="K494" s="640" t="s">
        <v>131</v>
      </c>
    </row>
    <row r="495" spans="1:11" ht="11.25">
      <c r="A495" s="637" t="s">
        <v>473</v>
      </c>
      <c r="B495" s="600" t="s">
        <v>451</v>
      </c>
      <c r="C495" s="615"/>
      <c r="D495" s="638"/>
      <c r="E495" s="670"/>
      <c r="F495" s="615"/>
      <c r="G495" s="638"/>
      <c r="H495" s="670"/>
      <c r="I495" s="615"/>
      <c r="J495" s="638"/>
      <c r="K495" s="670"/>
    </row>
    <row r="496" spans="1:11" ht="11.25">
      <c r="A496" s="615"/>
      <c r="B496" s="600" t="s">
        <v>440</v>
      </c>
      <c r="C496" s="628">
        <v>50</v>
      </c>
      <c r="D496" s="629">
        <v>0.20833333333333334</v>
      </c>
      <c r="E496" s="655">
        <v>0.21008403361344538</v>
      </c>
      <c r="F496" s="628">
        <v>1</v>
      </c>
      <c r="G496" s="629">
        <v>0.05555555555555555</v>
      </c>
      <c r="H496" s="655">
        <v>0.05555555555555555</v>
      </c>
      <c r="I496" s="628">
        <v>4</v>
      </c>
      <c r="J496" s="629">
        <v>0.36363636363636365</v>
      </c>
      <c r="K496" s="655">
        <v>0.36363636363636365</v>
      </c>
    </row>
    <row r="497" spans="1:11" ht="11.25">
      <c r="A497" s="615"/>
      <c r="B497" s="600" t="s">
        <v>441</v>
      </c>
      <c r="C497" s="628">
        <v>104</v>
      </c>
      <c r="D497" s="629">
        <v>0.43333333333333335</v>
      </c>
      <c r="E497" s="655">
        <v>0.4369747899159664</v>
      </c>
      <c r="F497" s="628">
        <v>9</v>
      </c>
      <c r="G497" s="629">
        <v>0.5</v>
      </c>
      <c r="H497" s="655">
        <v>0.5</v>
      </c>
      <c r="I497" s="628">
        <v>2</v>
      </c>
      <c r="J497" s="629">
        <v>0.18181818181818182</v>
      </c>
      <c r="K497" s="655">
        <v>0.18181818181818182</v>
      </c>
    </row>
    <row r="498" spans="1:11" ht="11.25">
      <c r="A498" s="615"/>
      <c r="B498" s="600" t="s">
        <v>442</v>
      </c>
      <c r="C498" s="628">
        <v>55</v>
      </c>
      <c r="D498" s="629">
        <v>0.22916666666666666</v>
      </c>
      <c r="E498" s="655">
        <v>0.23109243697478993</v>
      </c>
      <c r="F498" s="628">
        <v>6</v>
      </c>
      <c r="G498" s="629">
        <v>0.3333333333333333</v>
      </c>
      <c r="H498" s="655">
        <v>0.3333333333333333</v>
      </c>
      <c r="I498" s="628">
        <v>4</v>
      </c>
      <c r="J498" s="629">
        <v>0.36363636363636365</v>
      </c>
      <c r="K498" s="655">
        <v>0.36363636363636365</v>
      </c>
    </row>
    <row r="499" spans="1:11" ht="11.25">
      <c r="A499" s="615"/>
      <c r="B499" s="600" t="s">
        <v>454</v>
      </c>
      <c r="C499" s="628">
        <v>20</v>
      </c>
      <c r="D499" s="629">
        <v>0.08333333333333333</v>
      </c>
      <c r="E499" s="655">
        <v>0.08403361344537816</v>
      </c>
      <c r="F499" s="628">
        <v>2</v>
      </c>
      <c r="G499" s="629">
        <v>0.1111111111111111</v>
      </c>
      <c r="H499" s="655">
        <v>0.1111111111111111</v>
      </c>
      <c r="I499" s="628">
        <v>1</v>
      </c>
      <c r="J499" s="629">
        <v>0.09090909090909091</v>
      </c>
      <c r="K499" s="655">
        <v>0.09090909090909091</v>
      </c>
    </row>
    <row r="500" spans="1:11" ht="11.25">
      <c r="A500" s="615"/>
      <c r="B500" s="600" t="s">
        <v>456</v>
      </c>
      <c r="C500" s="628">
        <v>9</v>
      </c>
      <c r="D500" s="629">
        <v>0.0375</v>
      </c>
      <c r="E500" s="655">
        <v>0.037815126050420166</v>
      </c>
      <c r="F500" s="628">
        <v>0</v>
      </c>
      <c r="G500" s="629">
        <v>0</v>
      </c>
      <c r="H500" s="655">
        <v>0</v>
      </c>
      <c r="I500" s="628">
        <v>0</v>
      </c>
      <c r="J500" s="629">
        <v>0</v>
      </c>
      <c r="K500" s="655">
        <v>0</v>
      </c>
    </row>
    <row r="501" spans="1:11" ht="11.25">
      <c r="A501" s="632"/>
      <c r="B501" s="633" t="s">
        <v>130</v>
      </c>
      <c r="C501" s="634">
        <v>2</v>
      </c>
      <c r="D501" s="635">
        <v>0.008333333333333333</v>
      </c>
      <c r="E501" s="640" t="s">
        <v>131</v>
      </c>
      <c r="F501" s="634">
        <v>0</v>
      </c>
      <c r="G501" s="635">
        <v>0</v>
      </c>
      <c r="H501" s="640" t="s">
        <v>131</v>
      </c>
      <c r="I501" s="634">
        <v>0</v>
      </c>
      <c r="J501" s="635">
        <v>0</v>
      </c>
      <c r="K501" s="640" t="s">
        <v>131</v>
      </c>
    </row>
    <row r="502" spans="1:11" ht="11.25">
      <c r="A502" s="637" t="s">
        <v>474</v>
      </c>
      <c r="B502" s="600" t="s">
        <v>452</v>
      </c>
      <c r="C502" s="615"/>
      <c r="D502" s="638"/>
      <c r="E502" s="670"/>
      <c r="F502" s="615"/>
      <c r="G502" s="638"/>
      <c r="H502" s="670"/>
      <c r="I502" s="615"/>
      <c r="J502" s="638"/>
      <c r="K502" s="670"/>
    </row>
    <row r="503" spans="1:11" ht="11.25">
      <c r="A503" s="615"/>
      <c r="B503" s="600" t="s">
        <v>440</v>
      </c>
      <c r="C503" s="628">
        <v>59</v>
      </c>
      <c r="D503" s="629">
        <v>0.24583333333333332</v>
      </c>
      <c r="E503" s="655">
        <v>0.24686192468619247</v>
      </c>
      <c r="F503" s="628">
        <v>3</v>
      </c>
      <c r="G503" s="629">
        <v>0.16666666666666666</v>
      </c>
      <c r="H503" s="655">
        <v>0.16666666666666666</v>
      </c>
      <c r="I503" s="628">
        <v>5</v>
      </c>
      <c r="J503" s="629">
        <v>0.45454545454545453</v>
      </c>
      <c r="K503" s="655">
        <v>0.45454545454545453</v>
      </c>
    </row>
    <row r="504" spans="1:11" ht="11.25">
      <c r="A504" s="615"/>
      <c r="B504" s="600" t="s">
        <v>441</v>
      </c>
      <c r="C504" s="628">
        <v>103</v>
      </c>
      <c r="D504" s="629">
        <v>0.42916666666666664</v>
      </c>
      <c r="E504" s="655">
        <v>0.4309623430962343</v>
      </c>
      <c r="F504" s="628">
        <v>11</v>
      </c>
      <c r="G504" s="629">
        <v>0.6111111111111112</v>
      </c>
      <c r="H504" s="655">
        <v>0.6111111111111112</v>
      </c>
      <c r="I504" s="628">
        <v>3</v>
      </c>
      <c r="J504" s="629">
        <v>0.2727272727272727</v>
      </c>
      <c r="K504" s="655">
        <v>0.2727272727272727</v>
      </c>
    </row>
    <row r="505" spans="1:11" ht="11.25">
      <c r="A505" s="615"/>
      <c r="B505" s="600" t="s">
        <v>442</v>
      </c>
      <c r="C505" s="628">
        <v>59</v>
      </c>
      <c r="D505" s="629">
        <v>0.24583333333333332</v>
      </c>
      <c r="E505" s="655">
        <v>0.24686192468619247</v>
      </c>
      <c r="F505" s="628">
        <v>2</v>
      </c>
      <c r="G505" s="629">
        <v>0.1111111111111111</v>
      </c>
      <c r="H505" s="655">
        <v>0.1111111111111111</v>
      </c>
      <c r="I505" s="628">
        <v>2</v>
      </c>
      <c r="J505" s="629">
        <v>0.18181818181818182</v>
      </c>
      <c r="K505" s="655">
        <v>0.18181818181818182</v>
      </c>
    </row>
    <row r="506" spans="1:11" ht="11.25">
      <c r="A506" s="615"/>
      <c r="B506" s="600" t="s">
        <v>454</v>
      </c>
      <c r="C506" s="628">
        <v>15</v>
      </c>
      <c r="D506" s="629">
        <v>0.0625</v>
      </c>
      <c r="E506" s="655">
        <v>0.06276150627615062</v>
      </c>
      <c r="F506" s="628">
        <v>1</v>
      </c>
      <c r="G506" s="629">
        <v>0.05555555555555555</v>
      </c>
      <c r="H506" s="655">
        <v>0.05555555555555555</v>
      </c>
      <c r="I506" s="628">
        <v>1</v>
      </c>
      <c r="J506" s="629">
        <v>0.09090909090909091</v>
      </c>
      <c r="K506" s="655">
        <v>0.09090909090909091</v>
      </c>
    </row>
    <row r="507" spans="1:11" ht="11.25">
      <c r="A507" s="615"/>
      <c r="B507" s="600" t="s">
        <v>456</v>
      </c>
      <c r="C507" s="628">
        <v>3</v>
      </c>
      <c r="D507" s="629">
        <v>0.0125</v>
      </c>
      <c r="E507" s="655">
        <v>0.012552301255230125</v>
      </c>
      <c r="F507" s="628">
        <v>1</v>
      </c>
      <c r="G507" s="629">
        <v>0.05555555555555555</v>
      </c>
      <c r="H507" s="655">
        <v>0.05555555555555555</v>
      </c>
      <c r="I507" s="628">
        <v>0</v>
      </c>
      <c r="J507" s="629">
        <v>0</v>
      </c>
      <c r="K507" s="655">
        <v>0</v>
      </c>
    </row>
    <row r="508" spans="1:11" ht="11.25">
      <c r="A508" s="632"/>
      <c r="B508" s="633" t="s">
        <v>130</v>
      </c>
      <c r="C508" s="634">
        <v>1</v>
      </c>
      <c r="D508" s="635">
        <v>0.004166666666666667</v>
      </c>
      <c r="E508" s="640" t="s">
        <v>131</v>
      </c>
      <c r="F508" s="634">
        <v>0</v>
      </c>
      <c r="G508" s="635">
        <v>0</v>
      </c>
      <c r="H508" s="640" t="s">
        <v>131</v>
      </c>
      <c r="I508" s="634">
        <v>0</v>
      </c>
      <c r="J508" s="635">
        <v>0</v>
      </c>
      <c r="K508" s="640" t="s">
        <v>131</v>
      </c>
    </row>
    <row r="509" spans="1:11" ht="11.25">
      <c r="A509" s="637" t="s">
        <v>476</v>
      </c>
      <c r="B509" s="600" t="s">
        <v>514</v>
      </c>
      <c r="C509" s="615"/>
      <c r="D509" s="638"/>
      <c r="E509" s="670"/>
      <c r="F509" s="615"/>
      <c r="G509" s="638"/>
      <c r="H509" s="670"/>
      <c r="I509" s="615"/>
      <c r="J509" s="638"/>
      <c r="K509" s="670"/>
    </row>
    <row r="510" spans="1:11" ht="11.25">
      <c r="A510" s="615"/>
      <c r="B510" s="600" t="s">
        <v>440</v>
      </c>
      <c r="C510" s="628">
        <v>38</v>
      </c>
      <c r="D510" s="629">
        <v>0.15833333333333333</v>
      </c>
      <c r="E510" s="655">
        <v>0.1589958158995816</v>
      </c>
      <c r="F510" s="628">
        <v>2</v>
      </c>
      <c r="G510" s="629">
        <v>0.1111111111111111</v>
      </c>
      <c r="H510" s="655">
        <v>0.1111111111111111</v>
      </c>
      <c r="I510" s="628">
        <v>2</v>
      </c>
      <c r="J510" s="629">
        <v>0.18181818181818182</v>
      </c>
      <c r="K510" s="655">
        <v>0.18181818181818182</v>
      </c>
    </row>
    <row r="511" spans="1:11" ht="11.25">
      <c r="A511" s="615"/>
      <c r="B511" s="600" t="s">
        <v>441</v>
      </c>
      <c r="C511" s="628">
        <v>88</v>
      </c>
      <c r="D511" s="629">
        <v>0.36666666666666664</v>
      </c>
      <c r="E511" s="655">
        <v>0.3682008368200837</v>
      </c>
      <c r="F511" s="628">
        <v>8</v>
      </c>
      <c r="G511" s="629">
        <v>0.4444444444444444</v>
      </c>
      <c r="H511" s="655">
        <v>0.4444444444444444</v>
      </c>
      <c r="I511" s="628">
        <v>4</v>
      </c>
      <c r="J511" s="629">
        <v>0.36363636363636365</v>
      </c>
      <c r="K511" s="655">
        <v>0.36363636363636365</v>
      </c>
    </row>
    <row r="512" spans="1:11" ht="11.25">
      <c r="A512" s="615"/>
      <c r="B512" s="600" t="s">
        <v>442</v>
      </c>
      <c r="C512" s="628">
        <v>84</v>
      </c>
      <c r="D512" s="629">
        <v>0.35</v>
      </c>
      <c r="E512" s="655">
        <v>0.3514644351464435</v>
      </c>
      <c r="F512" s="628">
        <v>3</v>
      </c>
      <c r="G512" s="629">
        <v>0.16666666666666666</v>
      </c>
      <c r="H512" s="655">
        <v>0.16666666666666666</v>
      </c>
      <c r="I512" s="628">
        <v>5</v>
      </c>
      <c r="J512" s="629">
        <v>0.45454545454545453</v>
      </c>
      <c r="K512" s="655">
        <v>0.45454545454545453</v>
      </c>
    </row>
    <row r="513" spans="1:11" ht="11.25">
      <c r="A513" s="615"/>
      <c r="B513" s="600" t="s">
        <v>454</v>
      </c>
      <c r="C513" s="628">
        <v>23</v>
      </c>
      <c r="D513" s="629">
        <v>0.09583333333333334</v>
      </c>
      <c r="E513" s="655">
        <v>0.09623430962343096</v>
      </c>
      <c r="F513" s="628">
        <v>2</v>
      </c>
      <c r="G513" s="629">
        <v>0.1111111111111111</v>
      </c>
      <c r="H513" s="655">
        <v>0.1111111111111111</v>
      </c>
      <c r="I513" s="628">
        <v>0</v>
      </c>
      <c r="J513" s="629">
        <v>0</v>
      </c>
      <c r="K513" s="655">
        <v>0</v>
      </c>
    </row>
    <row r="514" spans="1:11" ht="11.25">
      <c r="A514" s="615"/>
      <c r="B514" s="600" t="s">
        <v>456</v>
      </c>
      <c r="C514" s="628">
        <v>6</v>
      </c>
      <c r="D514" s="629">
        <v>0.025</v>
      </c>
      <c r="E514" s="655">
        <v>0.02510460251046025</v>
      </c>
      <c r="F514" s="628">
        <v>3</v>
      </c>
      <c r="G514" s="629">
        <v>0.16666666666666666</v>
      </c>
      <c r="H514" s="655">
        <v>0.16666666666666666</v>
      </c>
      <c r="I514" s="628">
        <v>0</v>
      </c>
      <c r="J514" s="629">
        <v>0</v>
      </c>
      <c r="K514" s="655">
        <v>0</v>
      </c>
    </row>
    <row r="515" spans="1:11" ht="11.25">
      <c r="A515" s="618"/>
      <c r="B515" s="604" t="s">
        <v>130</v>
      </c>
      <c r="C515" s="634">
        <v>1</v>
      </c>
      <c r="D515" s="635">
        <v>0.004166666666666667</v>
      </c>
      <c r="E515" s="640" t="s">
        <v>131</v>
      </c>
      <c r="F515" s="634">
        <v>0</v>
      </c>
      <c r="G515" s="635">
        <v>0</v>
      </c>
      <c r="H515" s="640" t="s">
        <v>131</v>
      </c>
      <c r="I515" s="634">
        <v>0</v>
      </c>
      <c r="J515" s="635">
        <v>0</v>
      </c>
      <c r="K515" s="640" t="s">
        <v>131</v>
      </c>
    </row>
    <row r="516" spans="1:11" ht="11.25">
      <c r="A516" s="647" t="s">
        <v>515</v>
      </c>
      <c r="B516" s="648" t="s">
        <v>478</v>
      </c>
      <c r="C516" s="672"/>
      <c r="D516" s="673"/>
      <c r="E516" s="654"/>
      <c r="F516" s="608"/>
      <c r="G516" s="649"/>
      <c r="H516" s="654"/>
      <c r="I516" s="608"/>
      <c r="J516" s="649"/>
      <c r="K516" s="654"/>
    </row>
    <row r="517" spans="1:11" ht="11.25">
      <c r="A517" s="615"/>
      <c r="B517" s="651" t="s">
        <v>479</v>
      </c>
      <c r="C517" s="628">
        <v>44</v>
      </c>
      <c r="D517" s="629">
        <v>0.18333333333333332</v>
      </c>
      <c r="E517" s="655">
        <v>0.18410041841004185</v>
      </c>
      <c r="F517" s="628">
        <v>3</v>
      </c>
      <c r="G517" s="629">
        <v>0.16666666666666666</v>
      </c>
      <c r="H517" s="655">
        <v>0.16666666666666666</v>
      </c>
      <c r="I517" s="628">
        <v>4</v>
      </c>
      <c r="J517" s="629">
        <v>0.36363636363636365</v>
      </c>
      <c r="K517" s="655">
        <v>0.36363636363636365</v>
      </c>
    </row>
    <row r="518" spans="1:11" ht="11.25">
      <c r="A518" s="615"/>
      <c r="B518" s="651" t="s">
        <v>480</v>
      </c>
      <c r="C518" s="628">
        <v>135</v>
      </c>
      <c r="D518" s="629">
        <v>0.5625</v>
      </c>
      <c r="E518" s="655">
        <v>0.5648535564853556</v>
      </c>
      <c r="F518" s="628">
        <v>11</v>
      </c>
      <c r="G518" s="629">
        <v>0.6111111111111112</v>
      </c>
      <c r="H518" s="655">
        <v>0.6111111111111112</v>
      </c>
      <c r="I518" s="628">
        <v>5</v>
      </c>
      <c r="J518" s="629">
        <v>0.45454545454545453</v>
      </c>
      <c r="K518" s="655">
        <v>0.45454545454545453</v>
      </c>
    </row>
    <row r="519" spans="1:11" ht="11.25">
      <c r="A519" s="615"/>
      <c r="B519" s="651" t="s">
        <v>481</v>
      </c>
      <c r="C519" s="628">
        <v>41</v>
      </c>
      <c r="D519" s="629">
        <v>0.17083333333333334</v>
      </c>
      <c r="E519" s="655">
        <v>0.17154811715481172</v>
      </c>
      <c r="F519" s="628">
        <v>4</v>
      </c>
      <c r="G519" s="629">
        <v>0.2222222222222222</v>
      </c>
      <c r="H519" s="655">
        <v>0.2222222222222222</v>
      </c>
      <c r="I519" s="628">
        <v>2</v>
      </c>
      <c r="J519" s="629">
        <v>0.18181818181818182</v>
      </c>
      <c r="K519" s="655">
        <v>0.18181818181818182</v>
      </c>
    </row>
    <row r="520" spans="1:11" ht="11.25">
      <c r="A520" s="615"/>
      <c r="B520" s="651" t="s">
        <v>482</v>
      </c>
      <c r="C520" s="628">
        <v>15</v>
      </c>
      <c r="D520" s="629">
        <v>0.0625</v>
      </c>
      <c r="E520" s="655">
        <v>0.06276150627615062</v>
      </c>
      <c r="F520" s="628">
        <v>0</v>
      </c>
      <c r="G520" s="629">
        <v>0</v>
      </c>
      <c r="H520" s="655">
        <v>0</v>
      </c>
      <c r="I520" s="628">
        <v>0</v>
      </c>
      <c r="J520" s="629">
        <v>0</v>
      </c>
      <c r="K520" s="655">
        <v>0</v>
      </c>
    </row>
    <row r="521" spans="1:11" ht="11.25">
      <c r="A521" s="615"/>
      <c r="B521" s="651" t="s">
        <v>483</v>
      </c>
      <c r="C521" s="628">
        <v>4</v>
      </c>
      <c r="D521" s="629">
        <v>0.016666666666666666</v>
      </c>
      <c r="E521" s="655">
        <v>0.016736401673640166</v>
      </c>
      <c r="F521" s="628">
        <v>0</v>
      </c>
      <c r="G521" s="629">
        <v>0</v>
      </c>
      <c r="H521" s="655">
        <v>0</v>
      </c>
      <c r="I521" s="628">
        <v>0</v>
      </c>
      <c r="J521" s="629">
        <v>0</v>
      </c>
      <c r="K521" s="655">
        <v>0</v>
      </c>
    </row>
    <row r="522" spans="1:11" ht="11.25">
      <c r="A522" s="632"/>
      <c r="B522" s="656" t="s">
        <v>130</v>
      </c>
      <c r="C522" s="634">
        <v>1</v>
      </c>
      <c r="D522" s="635">
        <v>0.004166666666666667</v>
      </c>
      <c r="E522" s="640" t="s">
        <v>131</v>
      </c>
      <c r="F522" s="634">
        <v>0</v>
      </c>
      <c r="G522" s="635">
        <v>0</v>
      </c>
      <c r="H522" s="640" t="s">
        <v>131</v>
      </c>
      <c r="I522" s="634">
        <v>0</v>
      </c>
      <c r="J522" s="635">
        <v>0</v>
      </c>
      <c r="K522" s="640" t="s">
        <v>131</v>
      </c>
    </row>
    <row r="523" spans="1:11" ht="11.25">
      <c r="A523" s="618" t="s">
        <v>518</v>
      </c>
      <c r="B523" s="603"/>
      <c r="C523" s="603"/>
      <c r="D523" s="683"/>
      <c r="E523" s="683"/>
      <c r="F523" s="603"/>
      <c r="G523" s="683"/>
      <c r="H523" s="683"/>
      <c r="I523" s="603"/>
      <c r="J523" s="683"/>
      <c r="K523" s="684"/>
    </row>
    <row r="524" spans="1:11" ht="12.75">
      <c r="A524" s="591" t="s">
        <v>433</v>
      </c>
      <c r="B524" s="592"/>
      <c r="C524" s="593"/>
      <c r="D524" s="593"/>
      <c r="E524" s="593"/>
      <c r="F524" s="594"/>
      <c r="G524" s="594"/>
      <c r="H524" s="594"/>
      <c r="I524" s="594"/>
      <c r="J524" s="594"/>
      <c r="K524" s="595" t="s">
        <v>522</v>
      </c>
    </row>
    <row r="525" spans="1:11" ht="12.75">
      <c r="A525" s="597" t="s">
        <v>95</v>
      </c>
      <c r="B525" s="598"/>
      <c r="C525" s="599"/>
      <c r="D525" s="599"/>
      <c r="E525" s="599"/>
      <c r="F525" s="600"/>
      <c r="G525" s="600"/>
      <c r="H525" s="600"/>
      <c r="I525" s="600"/>
      <c r="J525" s="600"/>
      <c r="K525" s="601"/>
    </row>
    <row r="526" spans="1:11" ht="12.75">
      <c r="A526" s="149" t="s">
        <v>435</v>
      </c>
      <c r="B526" s="598"/>
      <c r="C526" s="599"/>
      <c r="D526" s="599"/>
      <c r="E526" s="599"/>
      <c r="F526" s="600"/>
      <c r="G526" s="600"/>
      <c r="H526" s="600"/>
      <c r="I526" s="600"/>
      <c r="J526" s="600"/>
      <c r="K526" s="601"/>
    </row>
    <row r="527" spans="1:15" ht="12.75">
      <c r="A527" s="602" t="s">
        <v>116</v>
      </c>
      <c r="B527" s="603"/>
      <c r="C527" s="603"/>
      <c r="D527" s="603"/>
      <c r="E527" s="603"/>
      <c r="F527" s="603"/>
      <c r="G527" s="603"/>
      <c r="H527" s="604"/>
      <c r="I527" s="604"/>
      <c r="J527" s="604"/>
      <c r="K527" s="605"/>
      <c r="L527" s="606"/>
      <c r="M527" s="607"/>
      <c r="N527" s="606"/>
      <c r="O527" s="606"/>
    </row>
    <row r="528" spans="1:11" ht="17.25" customHeight="1">
      <c r="A528" s="611"/>
      <c r="B528" s="609"/>
      <c r="C528" s="658" t="s">
        <v>21</v>
      </c>
      <c r="D528" s="659"/>
      <c r="E528" s="674"/>
      <c r="F528" s="658" t="s">
        <v>67</v>
      </c>
      <c r="G528" s="659"/>
      <c r="H528" s="674"/>
      <c r="I528" s="658" t="s">
        <v>294</v>
      </c>
      <c r="J528" s="659"/>
      <c r="K528" s="674"/>
    </row>
    <row r="529" spans="1:12" ht="11.25">
      <c r="A529" s="615"/>
      <c r="B529" s="601"/>
      <c r="C529" s="630"/>
      <c r="D529" s="663" t="s">
        <v>16</v>
      </c>
      <c r="E529" s="675" t="s">
        <v>16</v>
      </c>
      <c r="F529" s="630"/>
      <c r="G529" s="663" t="s">
        <v>16</v>
      </c>
      <c r="H529" s="675" t="s">
        <v>16</v>
      </c>
      <c r="I529" s="630"/>
      <c r="J529" s="663" t="s">
        <v>16</v>
      </c>
      <c r="K529" s="675" t="s">
        <v>16</v>
      </c>
      <c r="L529" s="679"/>
    </row>
    <row r="530" spans="1:12" ht="11.25" customHeight="1">
      <c r="A530" s="613"/>
      <c r="B530" s="614" t="s">
        <v>520</v>
      </c>
      <c r="C530" s="630"/>
      <c r="D530" s="663" t="s">
        <v>120</v>
      </c>
      <c r="E530" s="675" t="s">
        <v>121</v>
      </c>
      <c r="F530" s="630"/>
      <c r="G530" s="663" t="s">
        <v>120</v>
      </c>
      <c r="H530" s="675" t="s">
        <v>121</v>
      </c>
      <c r="I530" s="630"/>
      <c r="J530" s="663" t="s">
        <v>120</v>
      </c>
      <c r="K530" s="675" t="s">
        <v>121</v>
      </c>
      <c r="L530" s="679"/>
    </row>
    <row r="531" spans="1:12" ht="11.25">
      <c r="A531" s="618"/>
      <c r="B531" s="619"/>
      <c r="C531" s="664" t="s">
        <v>15</v>
      </c>
      <c r="D531" s="665" t="s">
        <v>122</v>
      </c>
      <c r="E531" s="676" t="s">
        <v>122</v>
      </c>
      <c r="F531" s="664" t="s">
        <v>15</v>
      </c>
      <c r="G531" s="665" t="s">
        <v>122</v>
      </c>
      <c r="H531" s="676" t="s">
        <v>122</v>
      </c>
      <c r="I531" s="664" t="s">
        <v>15</v>
      </c>
      <c r="J531" s="665" t="s">
        <v>122</v>
      </c>
      <c r="K531" s="676" t="s">
        <v>122</v>
      </c>
      <c r="L531" s="680"/>
    </row>
    <row r="532" spans="1:11" ht="11.25">
      <c r="A532" s="647" t="s">
        <v>484</v>
      </c>
      <c r="B532" s="648" t="s">
        <v>485</v>
      </c>
      <c r="C532" s="608"/>
      <c r="D532" s="649"/>
      <c r="E532" s="654"/>
      <c r="F532" s="611"/>
      <c r="G532" s="671"/>
      <c r="H532" s="685"/>
      <c r="I532" s="611"/>
      <c r="J532" s="592"/>
      <c r="K532" s="609"/>
    </row>
    <row r="533" spans="1:11" ht="11.25">
      <c r="A533" s="630" t="s">
        <v>438</v>
      </c>
      <c r="B533" s="651" t="s">
        <v>486</v>
      </c>
      <c r="C533" s="628"/>
      <c r="D533" s="629"/>
      <c r="E533" s="617"/>
      <c r="F533" s="615"/>
      <c r="G533" s="598"/>
      <c r="H533" s="601"/>
      <c r="I533" s="615"/>
      <c r="J533" s="598"/>
      <c r="K533" s="601"/>
    </row>
    <row r="534" spans="1:11" ht="11.25">
      <c r="A534" s="615"/>
      <c r="B534" s="651" t="s">
        <v>487</v>
      </c>
      <c r="C534" s="628">
        <v>134</v>
      </c>
      <c r="D534" s="629">
        <v>0.5583333333333333</v>
      </c>
      <c r="E534" s="655">
        <v>0.5606694560669456</v>
      </c>
      <c r="F534" s="628">
        <v>14</v>
      </c>
      <c r="G534" s="629">
        <v>0.7777777777777778</v>
      </c>
      <c r="H534" s="655">
        <v>0.7777777777777778</v>
      </c>
      <c r="I534" s="628">
        <v>10</v>
      </c>
      <c r="J534" s="629">
        <v>0.9090909090909091</v>
      </c>
      <c r="K534" s="655">
        <v>0.9090909090909091</v>
      </c>
    </row>
    <row r="535" spans="1:11" ht="11.25">
      <c r="A535" s="615"/>
      <c r="B535" s="651" t="s">
        <v>490</v>
      </c>
      <c r="C535" s="628">
        <v>69</v>
      </c>
      <c r="D535" s="629">
        <v>0.2875</v>
      </c>
      <c r="E535" s="655">
        <v>0.28870292887029286</v>
      </c>
      <c r="F535" s="628">
        <v>1</v>
      </c>
      <c r="G535" s="629">
        <v>0.05555555555555555</v>
      </c>
      <c r="H535" s="655">
        <v>0.05555555555555555</v>
      </c>
      <c r="I535" s="628">
        <v>1</v>
      </c>
      <c r="J535" s="629">
        <v>0.09090909090909091</v>
      </c>
      <c r="K535" s="655">
        <v>0.09090909090909091</v>
      </c>
    </row>
    <row r="536" spans="1:11" ht="11.25">
      <c r="A536" s="615"/>
      <c r="B536" s="651" t="s">
        <v>491</v>
      </c>
      <c r="C536" s="628">
        <v>26</v>
      </c>
      <c r="D536" s="629">
        <v>0.10833333333333334</v>
      </c>
      <c r="E536" s="655">
        <v>0.1087866108786611</v>
      </c>
      <c r="F536" s="628">
        <v>2</v>
      </c>
      <c r="G536" s="629">
        <v>0.1111111111111111</v>
      </c>
      <c r="H536" s="655">
        <v>0.1111111111111111</v>
      </c>
      <c r="I536" s="628">
        <v>0</v>
      </c>
      <c r="J536" s="629">
        <v>0</v>
      </c>
      <c r="K536" s="655">
        <v>0</v>
      </c>
    </row>
    <row r="537" spans="1:11" ht="11.25">
      <c r="A537" s="615"/>
      <c r="B537" s="600" t="s">
        <v>492</v>
      </c>
      <c r="C537" s="628">
        <v>10</v>
      </c>
      <c r="D537" s="629">
        <v>0.041666666666666664</v>
      </c>
      <c r="E537" s="655">
        <v>0.04184100418410042</v>
      </c>
      <c r="F537" s="628">
        <v>1</v>
      </c>
      <c r="G537" s="629">
        <v>0.05555555555555555</v>
      </c>
      <c r="H537" s="655">
        <v>0.05555555555555555</v>
      </c>
      <c r="I537" s="628">
        <v>0</v>
      </c>
      <c r="J537" s="629">
        <v>0</v>
      </c>
      <c r="K537" s="655">
        <v>0</v>
      </c>
    </row>
    <row r="538" spans="1:11" ht="11.25">
      <c r="A538" s="632"/>
      <c r="B538" s="633" t="s">
        <v>130</v>
      </c>
      <c r="C538" s="634">
        <v>1</v>
      </c>
      <c r="D538" s="635">
        <v>0.004166666666666667</v>
      </c>
      <c r="E538" s="640" t="s">
        <v>131</v>
      </c>
      <c r="F538" s="634">
        <v>0</v>
      </c>
      <c r="G538" s="635">
        <v>0</v>
      </c>
      <c r="H538" s="640" t="s">
        <v>131</v>
      </c>
      <c r="I538" s="634">
        <v>0</v>
      </c>
      <c r="J538" s="635">
        <v>0</v>
      </c>
      <c r="K538" s="640" t="s">
        <v>131</v>
      </c>
    </row>
    <row r="539" spans="1:11" ht="11.25">
      <c r="A539" s="630" t="s">
        <v>459</v>
      </c>
      <c r="B539" s="651" t="s">
        <v>488</v>
      </c>
      <c r="C539" s="628"/>
      <c r="D539" s="629"/>
      <c r="E539" s="657"/>
      <c r="F539" s="615"/>
      <c r="G539" s="638"/>
      <c r="H539" s="670"/>
      <c r="I539" s="615"/>
      <c r="J539" s="638"/>
      <c r="K539" s="670"/>
    </row>
    <row r="540" spans="1:11" ht="11.25">
      <c r="A540" s="615"/>
      <c r="B540" s="651" t="s">
        <v>487</v>
      </c>
      <c r="C540" s="628">
        <v>60</v>
      </c>
      <c r="D540" s="629">
        <v>0.25</v>
      </c>
      <c r="E540" s="655">
        <v>0.2510460251046025</v>
      </c>
      <c r="F540" s="615">
        <v>9</v>
      </c>
      <c r="G540" s="629">
        <v>0.5</v>
      </c>
      <c r="H540" s="655">
        <v>0.5</v>
      </c>
      <c r="I540" s="615">
        <v>5</v>
      </c>
      <c r="J540" s="629">
        <v>0.45454545454545453</v>
      </c>
      <c r="K540" s="655">
        <v>0.45454545454545453</v>
      </c>
    </row>
    <row r="541" spans="1:11" ht="11.25">
      <c r="A541" s="615"/>
      <c r="B541" s="651" t="s">
        <v>490</v>
      </c>
      <c r="C541" s="628">
        <v>99</v>
      </c>
      <c r="D541" s="629">
        <v>0.4125</v>
      </c>
      <c r="E541" s="655">
        <v>0.41422594142259417</v>
      </c>
      <c r="F541" s="628">
        <v>5</v>
      </c>
      <c r="G541" s="629">
        <v>0.2777777777777778</v>
      </c>
      <c r="H541" s="655">
        <v>0.2777777777777778</v>
      </c>
      <c r="I541" s="628">
        <v>3</v>
      </c>
      <c r="J541" s="629">
        <v>0.2727272727272727</v>
      </c>
      <c r="K541" s="655">
        <v>0.2727272727272727</v>
      </c>
    </row>
    <row r="542" spans="1:11" ht="11.25">
      <c r="A542" s="615"/>
      <c r="B542" s="651" t="s">
        <v>491</v>
      </c>
      <c r="C542" s="628">
        <v>57</v>
      </c>
      <c r="D542" s="629">
        <v>0.2375</v>
      </c>
      <c r="E542" s="655">
        <v>0.2384937238493724</v>
      </c>
      <c r="F542" s="628">
        <v>4</v>
      </c>
      <c r="G542" s="629">
        <v>0.2222222222222222</v>
      </c>
      <c r="H542" s="655">
        <v>0.2222222222222222</v>
      </c>
      <c r="I542" s="628">
        <v>3</v>
      </c>
      <c r="J542" s="629">
        <v>0.2727272727272727</v>
      </c>
      <c r="K542" s="655">
        <v>0.2727272727272727</v>
      </c>
    </row>
    <row r="543" spans="1:11" ht="11.25">
      <c r="A543" s="615"/>
      <c r="B543" s="600" t="s">
        <v>492</v>
      </c>
      <c r="C543" s="628">
        <v>23</v>
      </c>
      <c r="D543" s="629">
        <v>0.09583333333333334</v>
      </c>
      <c r="E543" s="655">
        <v>0.09623430962343096</v>
      </c>
      <c r="F543" s="628">
        <v>0</v>
      </c>
      <c r="G543" s="629">
        <v>0</v>
      </c>
      <c r="H543" s="655">
        <v>0</v>
      </c>
      <c r="I543" s="628">
        <v>0</v>
      </c>
      <c r="J543" s="629">
        <v>0</v>
      </c>
      <c r="K543" s="655">
        <v>0</v>
      </c>
    </row>
    <row r="544" spans="1:11" ht="11.25">
      <c r="A544" s="632"/>
      <c r="B544" s="633" t="s">
        <v>130</v>
      </c>
      <c r="C544" s="634">
        <v>1</v>
      </c>
      <c r="D544" s="635">
        <v>0.004166666666666667</v>
      </c>
      <c r="E544" s="640" t="s">
        <v>131</v>
      </c>
      <c r="F544" s="634">
        <v>0</v>
      </c>
      <c r="G544" s="635">
        <v>0</v>
      </c>
      <c r="H544" s="640" t="s">
        <v>131</v>
      </c>
      <c r="I544" s="634">
        <v>0</v>
      </c>
      <c r="J544" s="635">
        <v>0</v>
      </c>
      <c r="K544" s="640" t="s">
        <v>131</v>
      </c>
    </row>
    <row r="545" spans="1:11" ht="11.25">
      <c r="A545" s="630" t="s">
        <v>462</v>
      </c>
      <c r="B545" s="651" t="s">
        <v>489</v>
      </c>
      <c r="C545" s="628"/>
      <c r="D545" s="629"/>
      <c r="E545" s="657"/>
      <c r="F545" s="615"/>
      <c r="G545" s="638"/>
      <c r="H545" s="670"/>
      <c r="I545" s="615"/>
      <c r="J545" s="638"/>
      <c r="K545" s="670"/>
    </row>
    <row r="546" spans="1:11" ht="11.25">
      <c r="A546" s="615"/>
      <c r="B546" s="651" t="s">
        <v>487</v>
      </c>
      <c r="C546" s="628">
        <v>158</v>
      </c>
      <c r="D546" s="629">
        <v>0.6583333333333333</v>
      </c>
      <c r="E546" s="655">
        <v>0.6610878661087866</v>
      </c>
      <c r="F546" s="615">
        <v>10</v>
      </c>
      <c r="G546" s="629">
        <v>0.5555555555555556</v>
      </c>
      <c r="H546" s="655">
        <v>0.5555555555555556</v>
      </c>
      <c r="I546" s="615">
        <v>9</v>
      </c>
      <c r="J546" s="629">
        <v>0.8181818181818182</v>
      </c>
      <c r="K546" s="655">
        <v>0.8181818181818182</v>
      </c>
    </row>
    <row r="547" spans="1:11" ht="11.25">
      <c r="A547" s="615"/>
      <c r="B547" s="651" t="s">
        <v>490</v>
      </c>
      <c r="C547" s="628">
        <v>53</v>
      </c>
      <c r="D547" s="629">
        <v>0.22083333333333333</v>
      </c>
      <c r="E547" s="655">
        <v>0.2217573221757322</v>
      </c>
      <c r="F547" s="628">
        <v>3</v>
      </c>
      <c r="G547" s="629">
        <v>0.16666666666666666</v>
      </c>
      <c r="H547" s="655">
        <v>0.16666666666666666</v>
      </c>
      <c r="I547" s="628">
        <v>1</v>
      </c>
      <c r="J547" s="629">
        <v>0.09090909090909091</v>
      </c>
      <c r="K547" s="655">
        <v>0.09090909090909091</v>
      </c>
    </row>
    <row r="548" spans="1:11" ht="11.25">
      <c r="A548" s="615"/>
      <c r="B548" s="651" t="s">
        <v>491</v>
      </c>
      <c r="C548" s="628">
        <v>17</v>
      </c>
      <c r="D548" s="629">
        <v>0.07083333333333333</v>
      </c>
      <c r="E548" s="655">
        <v>0.07112970711297072</v>
      </c>
      <c r="F548" s="628">
        <v>5</v>
      </c>
      <c r="G548" s="629">
        <v>0.2777777777777778</v>
      </c>
      <c r="H548" s="655">
        <v>0.2777777777777778</v>
      </c>
      <c r="I548" s="628">
        <v>0</v>
      </c>
      <c r="J548" s="629">
        <v>0</v>
      </c>
      <c r="K548" s="655">
        <v>0</v>
      </c>
    </row>
    <row r="549" spans="1:11" ht="11.25">
      <c r="A549" s="615"/>
      <c r="B549" s="600" t="s">
        <v>492</v>
      </c>
      <c r="C549" s="628">
        <v>11</v>
      </c>
      <c r="D549" s="629">
        <v>0.04583333333333333</v>
      </c>
      <c r="E549" s="655">
        <v>0.04602510460251046</v>
      </c>
      <c r="F549" s="628">
        <v>0</v>
      </c>
      <c r="G549" s="629">
        <v>0</v>
      </c>
      <c r="H549" s="655">
        <v>0</v>
      </c>
      <c r="I549" s="628">
        <v>1</v>
      </c>
      <c r="J549" s="629">
        <v>0.09090909090909091</v>
      </c>
      <c r="K549" s="655">
        <v>0.09090909090909091</v>
      </c>
    </row>
    <row r="550" spans="1:11" ht="11.25">
      <c r="A550" s="615"/>
      <c r="B550" s="633" t="s">
        <v>130</v>
      </c>
      <c r="C550" s="644">
        <v>1</v>
      </c>
      <c r="D550" s="635">
        <v>0.004166666666666667</v>
      </c>
      <c r="E550" s="640" t="s">
        <v>131</v>
      </c>
      <c r="F550" s="628">
        <v>0</v>
      </c>
      <c r="G550" s="629">
        <v>0</v>
      </c>
      <c r="H550" s="655" t="s">
        <v>131</v>
      </c>
      <c r="I550" s="628">
        <v>0</v>
      </c>
      <c r="J550" s="629">
        <v>0</v>
      </c>
      <c r="K550" s="655" t="s">
        <v>131</v>
      </c>
    </row>
    <row r="551" spans="1:11" ht="11.25">
      <c r="A551" s="647" t="s">
        <v>370</v>
      </c>
      <c r="B551" s="648" t="s">
        <v>371</v>
      </c>
      <c r="C551" s="594"/>
      <c r="D551" s="649"/>
      <c r="E551" s="654"/>
      <c r="F551" s="611"/>
      <c r="G551" s="671"/>
      <c r="H551" s="685"/>
      <c r="I551" s="611"/>
      <c r="J551" s="671"/>
      <c r="K551" s="685"/>
    </row>
    <row r="552" spans="1:11" ht="11.25">
      <c r="A552" s="615"/>
      <c r="B552" s="653" t="s">
        <v>372</v>
      </c>
      <c r="C552" s="600"/>
      <c r="D552" s="629"/>
      <c r="E552" s="617"/>
      <c r="F552" s="615"/>
      <c r="G552" s="598"/>
      <c r="H552" s="601"/>
      <c r="I552" s="615"/>
      <c r="J552" s="598"/>
      <c r="K552" s="601"/>
    </row>
    <row r="553" spans="1:11" ht="11.25">
      <c r="A553" s="615"/>
      <c r="B553" s="651" t="s">
        <v>373</v>
      </c>
      <c r="C553" s="600">
        <v>27</v>
      </c>
      <c r="D553" s="629">
        <v>0.1125</v>
      </c>
      <c r="E553" s="655">
        <v>0.1134453781512605</v>
      </c>
      <c r="F553" s="628">
        <v>2</v>
      </c>
      <c r="G553" s="629">
        <v>0.1111111111111111</v>
      </c>
      <c r="H553" s="655">
        <v>0.11764705882352941</v>
      </c>
      <c r="I553" s="628">
        <v>3</v>
      </c>
      <c r="J553" s="629">
        <v>0.2727272727272727</v>
      </c>
      <c r="K553" s="655">
        <v>0.2727272727272727</v>
      </c>
    </row>
    <row r="554" spans="1:11" ht="11.25">
      <c r="A554" s="615"/>
      <c r="B554" s="651" t="s">
        <v>374</v>
      </c>
      <c r="C554" s="600">
        <v>93</v>
      </c>
      <c r="D554" s="629">
        <v>0.3875</v>
      </c>
      <c r="E554" s="655">
        <v>0.3907563025210084</v>
      </c>
      <c r="F554" s="628">
        <v>6</v>
      </c>
      <c r="G554" s="629">
        <v>0.3333333333333333</v>
      </c>
      <c r="H554" s="655">
        <v>0.35294117647058826</v>
      </c>
      <c r="I554" s="628">
        <v>5</v>
      </c>
      <c r="J554" s="629">
        <v>0.45454545454545453</v>
      </c>
      <c r="K554" s="655">
        <v>0.45454545454545453</v>
      </c>
    </row>
    <row r="555" spans="1:11" ht="11.25">
      <c r="A555" s="615"/>
      <c r="B555" s="651" t="s">
        <v>375</v>
      </c>
      <c r="C555" s="600">
        <v>104</v>
      </c>
      <c r="D555" s="629">
        <v>0.43333333333333335</v>
      </c>
      <c r="E555" s="655">
        <v>0.4369747899159664</v>
      </c>
      <c r="F555" s="628">
        <v>8</v>
      </c>
      <c r="G555" s="629">
        <v>0.4444444444444444</v>
      </c>
      <c r="H555" s="655">
        <v>0.47058823529411764</v>
      </c>
      <c r="I555" s="628">
        <v>3</v>
      </c>
      <c r="J555" s="629">
        <v>0.2727272727272727</v>
      </c>
      <c r="K555" s="655">
        <v>0.2727272727272727</v>
      </c>
    </row>
    <row r="556" spans="1:11" ht="11.25">
      <c r="A556" s="615"/>
      <c r="B556" s="651" t="s">
        <v>376</v>
      </c>
      <c r="C556" s="600">
        <v>11</v>
      </c>
      <c r="D556" s="629">
        <v>0.04583333333333333</v>
      </c>
      <c r="E556" s="655">
        <v>0.046218487394957986</v>
      </c>
      <c r="F556" s="628">
        <v>1</v>
      </c>
      <c r="G556" s="629">
        <v>0.05555555555555555</v>
      </c>
      <c r="H556" s="655">
        <v>0.058823529411764705</v>
      </c>
      <c r="I556" s="628">
        <v>0</v>
      </c>
      <c r="J556" s="629">
        <v>0</v>
      </c>
      <c r="K556" s="655">
        <v>0</v>
      </c>
    </row>
    <row r="557" spans="1:11" ht="11.25">
      <c r="A557" s="615"/>
      <c r="B557" s="651" t="s">
        <v>377</v>
      </c>
      <c r="C557" s="600">
        <v>3</v>
      </c>
      <c r="D557" s="629">
        <v>0.0125</v>
      </c>
      <c r="E557" s="655">
        <v>0.012605042016806723</v>
      </c>
      <c r="F557" s="628">
        <v>0</v>
      </c>
      <c r="G557" s="629">
        <v>0</v>
      </c>
      <c r="H557" s="655">
        <v>0</v>
      </c>
      <c r="I557" s="628">
        <v>0</v>
      </c>
      <c r="J557" s="629">
        <v>0</v>
      </c>
      <c r="K557" s="655">
        <v>0</v>
      </c>
    </row>
    <row r="558" spans="1:11" ht="11.25">
      <c r="A558" s="618"/>
      <c r="B558" s="605" t="s">
        <v>130</v>
      </c>
      <c r="C558" s="604">
        <v>2</v>
      </c>
      <c r="D558" s="645">
        <v>0.008333333333333333</v>
      </c>
      <c r="E558" s="640" t="s">
        <v>131</v>
      </c>
      <c r="F558" s="644">
        <v>1</v>
      </c>
      <c r="G558" s="645">
        <v>0.05555555555555555</v>
      </c>
      <c r="H558" s="646" t="s">
        <v>131</v>
      </c>
      <c r="I558" s="644">
        <v>0</v>
      </c>
      <c r="J558" s="645">
        <v>0</v>
      </c>
      <c r="K558" s="646" t="s">
        <v>131</v>
      </c>
    </row>
    <row r="559" spans="1:11" ht="11.25">
      <c r="A559" s="647" t="s">
        <v>503</v>
      </c>
      <c r="B559" s="648" t="s">
        <v>504</v>
      </c>
      <c r="C559" s="594"/>
      <c r="D559" s="649"/>
      <c r="E559" s="654"/>
      <c r="F559" s="594"/>
      <c r="G559" s="649"/>
      <c r="H559" s="654"/>
      <c r="I559" s="594"/>
      <c r="J559" s="649"/>
      <c r="K559" s="654"/>
    </row>
    <row r="560" spans="1:11" ht="10.5" customHeight="1">
      <c r="A560" s="630" t="s">
        <v>438</v>
      </c>
      <c r="B560" s="651" t="s">
        <v>495</v>
      </c>
      <c r="C560" s="600"/>
      <c r="D560" s="629"/>
      <c r="E560" s="617"/>
      <c r="F560" s="600"/>
      <c r="G560" s="629"/>
      <c r="H560" s="617"/>
      <c r="I560" s="600"/>
      <c r="J560" s="629"/>
      <c r="K560" s="617"/>
    </row>
    <row r="561" spans="1:11" ht="10.5" customHeight="1">
      <c r="A561" s="615"/>
      <c r="B561" s="651" t="s">
        <v>505</v>
      </c>
      <c r="C561" s="600">
        <v>72</v>
      </c>
      <c r="D561" s="629">
        <v>0.3</v>
      </c>
      <c r="E561" s="655">
        <v>0.3025210084033613</v>
      </c>
      <c r="F561" s="600">
        <v>4</v>
      </c>
      <c r="G561" s="629">
        <v>0.2222222222222222</v>
      </c>
      <c r="H561" s="655">
        <v>0.2222222222222222</v>
      </c>
      <c r="I561" s="600">
        <v>1</v>
      </c>
      <c r="J561" s="629">
        <v>0.09090909090909091</v>
      </c>
      <c r="K561" s="655">
        <v>0.09090909090909091</v>
      </c>
    </row>
    <row r="562" spans="1:11" ht="10.5" customHeight="1">
      <c r="A562" s="615"/>
      <c r="B562" s="651" t="s">
        <v>506</v>
      </c>
      <c r="C562" s="600">
        <v>83</v>
      </c>
      <c r="D562" s="629">
        <v>0.3458333333333333</v>
      </c>
      <c r="E562" s="655">
        <v>0.3487394957983193</v>
      </c>
      <c r="F562" s="600">
        <v>9</v>
      </c>
      <c r="G562" s="629">
        <v>0.5</v>
      </c>
      <c r="H562" s="655">
        <v>0.5</v>
      </c>
      <c r="I562" s="600">
        <v>5</v>
      </c>
      <c r="J562" s="629">
        <v>0.45454545454545453</v>
      </c>
      <c r="K562" s="655">
        <v>0.45454545454545453</v>
      </c>
    </row>
    <row r="563" spans="1:11" ht="10.5" customHeight="1">
      <c r="A563" s="615"/>
      <c r="B563" s="651" t="s">
        <v>507</v>
      </c>
      <c r="C563" s="600">
        <v>83</v>
      </c>
      <c r="D563" s="629">
        <v>0.3458333333333333</v>
      </c>
      <c r="E563" s="655">
        <v>0.3487394957983193</v>
      </c>
      <c r="F563" s="600">
        <v>5</v>
      </c>
      <c r="G563" s="629">
        <v>0.2777777777777778</v>
      </c>
      <c r="H563" s="655">
        <v>0.2777777777777778</v>
      </c>
      <c r="I563" s="600">
        <v>5</v>
      </c>
      <c r="J563" s="629">
        <v>0.45454545454545453</v>
      </c>
      <c r="K563" s="655">
        <v>0.45454545454545453</v>
      </c>
    </row>
    <row r="564" spans="1:11" ht="10.5" customHeight="1">
      <c r="A564" s="632"/>
      <c r="B564" s="656" t="s">
        <v>130</v>
      </c>
      <c r="C564" s="633">
        <v>2</v>
      </c>
      <c r="D564" s="635">
        <v>0.008333333333333333</v>
      </c>
      <c r="E564" s="640" t="s">
        <v>131</v>
      </c>
      <c r="F564" s="633">
        <v>0</v>
      </c>
      <c r="G564" s="635">
        <v>0</v>
      </c>
      <c r="H564" s="640" t="s">
        <v>131</v>
      </c>
      <c r="I564" s="633">
        <v>0</v>
      </c>
      <c r="J564" s="635">
        <v>0</v>
      </c>
      <c r="K564" s="640" t="s">
        <v>131</v>
      </c>
    </row>
    <row r="565" spans="1:11" ht="11.25">
      <c r="A565" s="630" t="s">
        <v>459</v>
      </c>
      <c r="B565" s="651" t="s">
        <v>496</v>
      </c>
      <c r="C565" s="600" t="s">
        <v>87</v>
      </c>
      <c r="D565" s="629"/>
      <c r="E565" s="657"/>
      <c r="F565" s="600"/>
      <c r="G565" s="629"/>
      <c r="H565" s="657"/>
      <c r="I565" s="600"/>
      <c r="J565" s="629"/>
      <c r="K565" s="657"/>
    </row>
    <row r="566" spans="1:11" ht="10.5" customHeight="1">
      <c r="A566" s="615"/>
      <c r="B566" s="651" t="s">
        <v>505</v>
      </c>
      <c r="C566" s="600">
        <v>46</v>
      </c>
      <c r="D566" s="629">
        <v>0.19166666666666668</v>
      </c>
      <c r="E566" s="655">
        <v>0.19327731092436976</v>
      </c>
      <c r="F566" s="600">
        <v>3</v>
      </c>
      <c r="G566" s="629">
        <v>0.16666666666666666</v>
      </c>
      <c r="H566" s="655">
        <v>0.16666666666666666</v>
      </c>
      <c r="I566" s="600">
        <v>4</v>
      </c>
      <c r="J566" s="629">
        <v>0.36363636363636365</v>
      </c>
      <c r="K566" s="655">
        <v>0.36363636363636365</v>
      </c>
    </row>
    <row r="567" spans="1:11" ht="10.5" customHeight="1">
      <c r="A567" s="615"/>
      <c r="B567" s="651" t="s">
        <v>506</v>
      </c>
      <c r="C567" s="600">
        <v>73</v>
      </c>
      <c r="D567" s="629">
        <v>0.30416666666666664</v>
      </c>
      <c r="E567" s="655">
        <v>0.3067226890756303</v>
      </c>
      <c r="F567" s="600">
        <v>9</v>
      </c>
      <c r="G567" s="629">
        <v>0.5</v>
      </c>
      <c r="H567" s="655">
        <v>0.5</v>
      </c>
      <c r="I567" s="600">
        <v>4</v>
      </c>
      <c r="J567" s="629">
        <v>0.36363636363636365</v>
      </c>
      <c r="K567" s="655">
        <v>0.36363636363636365</v>
      </c>
    </row>
    <row r="568" spans="1:11" ht="10.5" customHeight="1">
      <c r="A568" s="615"/>
      <c r="B568" s="651" t="s">
        <v>507</v>
      </c>
      <c r="C568" s="600">
        <v>119</v>
      </c>
      <c r="D568" s="629">
        <v>0.49583333333333335</v>
      </c>
      <c r="E568" s="655">
        <v>0.5</v>
      </c>
      <c r="F568" s="600">
        <v>6</v>
      </c>
      <c r="G568" s="629">
        <v>0.3333333333333333</v>
      </c>
      <c r="H568" s="655">
        <v>0.3333333333333333</v>
      </c>
      <c r="I568" s="600">
        <v>3</v>
      </c>
      <c r="J568" s="629">
        <v>0.2727272727272727</v>
      </c>
      <c r="K568" s="655">
        <v>0.2727272727272727</v>
      </c>
    </row>
    <row r="569" spans="1:11" ht="10.5" customHeight="1">
      <c r="A569" s="632"/>
      <c r="B569" s="656" t="s">
        <v>130</v>
      </c>
      <c r="C569" s="633">
        <v>2</v>
      </c>
      <c r="D569" s="635">
        <v>0.008333333333333333</v>
      </c>
      <c r="E569" s="640" t="s">
        <v>131</v>
      </c>
      <c r="F569" s="633">
        <v>0</v>
      </c>
      <c r="G569" s="635">
        <v>0</v>
      </c>
      <c r="H569" s="640" t="s">
        <v>131</v>
      </c>
      <c r="I569" s="633">
        <v>0</v>
      </c>
      <c r="J569" s="635">
        <v>0</v>
      </c>
      <c r="K569" s="640" t="s">
        <v>131</v>
      </c>
    </row>
    <row r="570" spans="1:11" ht="11.25">
      <c r="A570" s="686" t="s">
        <v>518</v>
      </c>
      <c r="B570" s="687"/>
      <c r="C570" s="687"/>
      <c r="D570" s="688"/>
      <c r="E570" s="688"/>
      <c r="F570" s="687"/>
      <c r="G570" s="688"/>
      <c r="H570" s="688"/>
      <c r="I570" s="687"/>
      <c r="J570" s="688"/>
      <c r="K570" s="689"/>
    </row>
    <row r="571" spans="1:11" ht="0.75" customHeight="1">
      <c r="A571" s="615"/>
      <c r="B571" s="598"/>
      <c r="C571" s="598"/>
      <c r="D571" s="638"/>
      <c r="E571" s="638"/>
      <c r="F571" s="598"/>
      <c r="G571" s="638"/>
      <c r="H571" s="638"/>
      <c r="I571" s="598"/>
      <c r="J571" s="638"/>
      <c r="K571" s="670"/>
    </row>
    <row r="572" spans="1:11" ht="12.75">
      <c r="A572" s="591" t="s">
        <v>433</v>
      </c>
      <c r="B572" s="592"/>
      <c r="C572" s="593"/>
      <c r="D572" s="593"/>
      <c r="E572" s="593"/>
      <c r="F572" s="594"/>
      <c r="G572" s="594"/>
      <c r="H572" s="594"/>
      <c r="I572" s="594"/>
      <c r="J572" s="594"/>
      <c r="K572" s="595" t="s">
        <v>523</v>
      </c>
    </row>
    <row r="573" spans="1:11" ht="12.75">
      <c r="A573" s="597" t="s">
        <v>95</v>
      </c>
      <c r="B573" s="598"/>
      <c r="C573" s="599"/>
      <c r="D573" s="599"/>
      <c r="E573" s="599"/>
      <c r="F573" s="600"/>
      <c r="G573" s="600"/>
      <c r="H573" s="600"/>
      <c r="I573" s="600"/>
      <c r="J573" s="600"/>
      <c r="K573" s="601"/>
    </row>
    <row r="574" spans="1:11" ht="12.75">
      <c r="A574" s="149" t="s">
        <v>435</v>
      </c>
      <c r="B574" s="598"/>
      <c r="C574" s="599"/>
      <c r="D574" s="599"/>
      <c r="E574" s="599"/>
      <c r="F574" s="600"/>
      <c r="G574" s="600"/>
      <c r="H574" s="600"/>
      <c r="I574" s="600"/>
      <c r="J574" s="600"/>
      <c r="K574" s="601"/>
    </row>
    <row r="575" spans="1:15" ht="12.75">
      <c r="A575" s="602" t="s">
        <v>116</v>
      </c>
      <c r="B575" s="603"/>
      <c r="C575" s="603"/>
      <c r="D575" s="603"/>
      <c r="E575" s="603"/>
      <c r="F575" s="603"/>
      <c r="G575" s="603"/>
      <c r="H575" s="604"/>
      <c r="I575" s="604"/>
      <c r="J575" s="604"/>
      <c r="K575" s="605"/>
      <c r="L575" s="606"/>
      <c r="M575" s="607"/>
      <c r="N575" s="606"/>
      <c r="O575" s="606"/>
    </row>
    <row r="576" spans="1:11" ht="17.25" customHeight="1">
      <c r="A576" s="611"/>
      <c r="B576" s="609"/>
      <c r="C576" s="658" t="s">
        <v>21</v>
      </c>
      <c r="D576" s="659"/>
      <c r="E576" s="674"/>
      <c r="F576" s="658" t="s">
        <v>67</v>
      </c>
      <c r="G576" s="659"/>
      <c r="H576" s="674"/>
      <c r="I576" s="658" t="s">
        <v>294</v>
      </c>
      <c r="J576" s="659"/>
      <c r="K576" s="674"/>
    </row>
    <row r="577" spans="1:12" ht="11.25">
      <c r="A577" s="615"/>
      <c r="B577" s="601"/>
      <c r="C577" s="630"/>
      <c r="D577" s="663" t="s">
        <v>16</v>
      </c>
      <c r="E577" s="675" t="s">
        <v>16</v>
      </c>
      <c r="F577" s="630"/>
      <c r="G577" s="663" t="s">
        <v>16</v>
      </c>
      <c r="H577" s="675" t="s">
        <v>16</v>
      </c>
      <c r="I577" s="630"/>
      <c r="J577" s="663" t="s">
        <v>16</v>
      </c>
      <c r="K577" s="675" t="s">
        <v>16</v>
      </c>
      <c r="L577" s="679"/>
    </row>
    <row r="578" spans="1:12" ht="11.25" customHeight="1">
      <c r="A578" s="613"/>
      <c r="B578" s="614" t="s">
        <v>520</v>
      </c>
      <c r="C578" s="630"/>
      <c r="D578" s="663" t="s">
        <v>120</v>
      </c>
      <c r="E578" s="675" t="s">
        <v>121</v>
      </c>
      <c r="F578" s="630"/>
      <c r="G578" s="663" t="s">
        <v>120</v>
      </c>
      <c r="H578" s="675" t="s">
        <v>121</v>
      </c>
      <c r="I578" s="630"/>
      <c r="J578" s="663" t="s">
        <v>120</v>
      </c>
      <c r="K578" s="675" t="s">
        <v>121</v>
      </c>
      <c r="L578" s="679"/>
    </row>
    <row r="579" spans="1:12" ht="11.25">
      <c r="A579" s="618"/>
      <c r="B579" s="619"/>
      <c r="C579" s="664" t="s">
        <v>15</v>
      </c>
      <c r="D579" s="665" t="s">
        <v>122</v>
      </c>
      <c r="E579" s="676" t="s">
        <v>122</v>
      </c>
      <c r="F579" s="664" t="s">
        <v>15</v>
      </c>
      <c r="G579" s="665" t="s">
        <v>122</v>
      </c>
      <c r="H579" s="676" t="s">
        <v>122</v>
      </c>
      <c r="I579" s="664" t="s">
        <v>15</v>
      </c>
      <c r="J579" s="665" t="s">
        <v>122</v>
      </c>
      <c r="K579" s="676" t="s">
        <v>122</v>
      </c>
      <c r="L579" s="680"/>
    </row>
    <row r="580" spans="1:11" ht="11.25">
      <c r="A580" s="630" t="s">
        <v>462</v>
      </c>
      <c r="B580" s="651" t="s">
        <v>497</v>
      </c>
      <c r="C580" s="600"/>
      <c r="D580" s="629"/>
      <c r="E580" s="657"/>
      <c r="F580" s="600"/>
      <c r="G580" s="629"/>
      <c r="H580" s="657"/>
      <c r="I580" s="600"/>
      <c r="J580" s="629"/>
      <c r="K580" s="617"/>
    </row>
    <row r="581" spans="1:11" ht="11.25">
      <c r="A581" s="615"/>
      <c r="B581" s="651" t="s">
        <v>505</v>
      </c>
      <c r="C581" s="600">
        <v>81</v>
      </c>
      <c r="D581" s="629">
        <v>0.3375</v>
      </c>
      <c r="E581" s="655">
        <v>0.3403361344537815</v>
      </c>
      <c r="F581" s="600">
        <v>6</v>
      </c>
      <c r="G581" s="629">
        <v>0.3333333333333333</v>
      </c>
      <c r="H581" s="655">
        <v>0.3333333333333333</v>
      </c>
      <c r="I581" s="600">
        <v>3</v>
      </c>
      <c r="J581" s="629">
        <v>0.2727272727272727</v>
      </c>
      <c r="K581" s="655">
        <v>0.2727272727272727</v>
      </c>
    </row>
    <row r="582" spans="1:11" ht="11.25">
      <c r="A582" s="615"/>
      <c r="B582" s="651" t="s">
        <v>506</v>
      </c>
      <c r="C582" s="600">
        <v>77</v>
      </c>
      <c r="D582" s="629">
        <v>0.32083333333333336</v>
      </c>
      <c r="E582" s="655">
        <v>0.3235294117647059</v>
      </c>
      <c r="F582" s="600">
        <v>7</v>
      </c>
      <c r="G582" s="629">
        <v>0.3888888888888889</v>
      </c>
      <c r="H582" s="655">
        <v>0.3888888888888889</v>
      </c>
      <c r="I582" s="600">
        <v>4</v>
      </c>
      <c r="J582" s="629">
        <v>0.36363636363636365</v>
      </c>
      <c r="K582" s="655">
        <v>0.36363636363636365</v>
      </c>
    </row>
    <row r="583" spans="1:11" ht="11.25">
      <c r="A583" s="615"/>
      <c r="B583" s="651" t="s">
        <v>507</v>
      </c>
      <c r="C583" s="600">
        <v>80</v>
      </c>
      <c r="D583" s="629">
        <v>0.3333333333333333</v>
      </c>
      <c r="E583" s="655">
        <v>0.33613445378151263</v>
      </c>
      <c r="F583" s="600">
        <v>5</v>
      </c>
      <c r="G583" s="629">
        <v>0.2777777777777778</v>
      </c>
      <c r="H583" s="655">
        <v>0.2777777777777778</v>
      </c>
      <c r="I583" s="600">
        <v>4</v>
      </c>
      <c r="J583" s="629">
        <v>0.36363636363636365</v>
      </c>
      <c r="K583" s="655">
        <v>0.36363636363636365</v>
      </c>
    </row>
    <row r="584" spans="1:11" ht="11.25">
      <c r="A584" s="632"/>
      <c r="B584" s="656" t="s">
        <v>130</v>
      </c>
      <c r="C584" s="633">
        <v>2</v>
      </c>
      <c r="D584" s="635">
        <v>0.008333333333333333</v>
      </c>
      <c r="E584" s="640" t="s">
        <v>131</v>
      </c>
      <c r="F584" s="633">
        <v>0</v>
      </c>
      <c r="G584" s="635">
        <v>0</v>
      </c>
      <c r="H584" s="640" t="s">
        <v>131</v>
      </c>
      <c r="I584" s="633">
        <v>0</v>
      </c>
      <c r="J584" s="635">
        <v>0</v>
      </c>
      <c r="K584" s="640" t="s">
        <v>131</v>
      </c>
    </row>
    <row r="585" spans="1:11" ht="11.25">
      <c r="A585" s="630" t="s">
        <v>465</v>
      </c>
      <c r="B585" s="651" t="s">
        <v>498</v>
      </c>
      <c r="C585" s="600"/>
      <c r="D585" s="629"/>
      <c r="E585" s="657"/>
      <c r="F585" s="600"/>
      <c r="G585" s="629"/>
      <c r="H585" s="654"/>
      <c r="I585" s="600"/>
      <c r="J585" s="629"/>
      <c r="K585" s="654"/>
    </row>
    <row r="586" spans="1:11" ht="11.25">
      <c r="A586" s="615"/>
      <c r="B586" s="651" t="s">
        <v>505</v>
      </c>
      <c r="C586" s="600">
        <v>54</v>
      </c>
      <c r="D586" s="629">
        <v>0.225</v>
      </c>
      <c r="E586" s="655">
        <v>0.22784810126582278</v>
      </c>
      <c r="F586" s="600">
        <v>5</v>
      </c>
      <c r="G586" s="629">
        <v>0.2777777777777778</v>
      </c>
      <c r="H586" s="655">
        <v>0.2777777777777778</v>
      </c>
      <c r="I586" s="600">
        <v>0</v>
      </c>
      <c r="J586" s="629">
        <v>0</v>
      </c>
      <c r="K586" s="655">
        <v>0</v>
      </c>
    </row>
    <row r="587" spans="1:11" ht="11.25">
      <c r="A587" s="615"/>
      <c r="B587" s="651" t="s">
        <v>506</v>
      </c>
      <c r="C587" s="600">
        <v>91</v>
      </c>
      <c r="D587" s="629">
        <v>0.37916666666666665</v>
      </c>
      <c r="E587" s="655">
        <v>0.38396624472573837</v>
      </c>
      <c r="F587" s="600">
        <v>5</v>
      </c>
      <c r="G587" s="629">
        <v>0.2777777777777778</v>
      </c>
      <c r="H587" s="655">
        <v>0.2777777777777778</v>
      </c>
      <c r="I587" s="600">
        <v>6</v>
      </c>
      <c r="J587" s="629">
        <v>0.5454545454545454</v>
      </c>
      <c r="K587" s="655">
        <v>0.5454545454545454</v>
      </c>
    </row>
    <row r="588" spans="1:11" ht="11.25">
      <c r="A588" s="615"/>
      <c r="B588" s="651" t="s">
        <v>507</v>
      </c>
      <c r="C588" s="600">
        <v>92</v>
      </c>
      <c r="D588" s="629">
        <v>0.38333333333333336</v>
      </c>
      <c r="E588" s="655">
        <v>0.3881856540084388</v>
      </c>
      <c r="F588" s="600">
        <v>8</v>
      </c>
      <c r="G588" s="629">
        <v>0.4444444444444444</v>
      </c>
      <c r="H588" s="655">
        <v>0.4444444444444444</v>
      </c>
      <c r="I588" s="600">
        <v>5</v>
      </c>
      <c r="J588" s="629">
        <v>0.45454545454545453</v>
      </c>
      <c r="K588" s="655">
        <v>0.45454545454545453</v>
      </c>
    </row>
    <row r="589" spans="1:11" ht="11.25">
      <c r="A589" s="632"/>
      <c r="B589" s="656" t="s">
        <v>130</v>
      </c>
      <c r="C589" s="633">
        <v>3</v>
      </c>
      <c r="D589" s="635">
        <v>0.0125</v>
      </c>
      <c r="E589" s="640" t="s">
        <v>131</v>
      </c>
      <c r="F589" s="633">
        <v>0</v>
      </c>
      <c r="G589" s="635">
        <v>0</v>
      </c>
      <c r="H589" s="640" t="s">
        <v>131</v>
      </c>
      <c r="I589" s="633">
        <v>0</v>
      </c>
      <c r="J589" s="635">
        <v>0</v>
      </c>
      <c r="K589" s="640" t="s">
        <v>131</v>
      </c>
    </row>
    <row r="590" spans="1:11" ht="11.25">
      <c r="A590" s="630" t="s">
        <v>466</v>
      </c>
      <c r="B590" s="651" t="s">
        <v>499</v>
      </c>
      <c r="C590" s="600"/>
      <c r="D590" s="629"/>
      <c r="E590" s="657"/>
      <c r="F590" s="600"/>
      <c r="G590" s="629"/>
      <c r="H590" s="657"/>
      <c r="I590" s="600"/>
      <c r="J590" s="629"/>
      <c r="K590" s="657"/>
    </row>
    <row r="591" spans="1:11" ht="11.25">
      <c r="A591" s="615"/>
      <c r="B591" s="651" t="s">
        <v>505</v>
      </c>
      <c r="C591" s="600">
        <v>77</v>
      </c>
      <c r="D591" s="629">
        <v>0.32083333333333336</v>
      </c>
      <c r="E591" s="655">
        <v>0.3235294117647059</v>
      </c>
      <c r="F591" s="600">
        <v>5</v>
      </c>
      <c r="G591" s="629">
        <v>0.2777777777777778</v>
      </c>
      <c r="H591" s="655">
        <v>0.2777777777777778</v>
      </c>
      <c r="I591" s="600">
        <v>2</v>
      </c>
      <c r="J591" s="629">
        <v>0.18181818181818182</v>
      </c>
      <c r="K591" s="655">
        <v>0.18181818181818182</v>
      </c>
    </row>
    <row r="592" spans="1:11" ht="11.25">
      <c r="A592" s="615"/>
      <c r="B592" s="651" t="s">
        <v>506</v>
      </c>
      <c r="C592" s="600">
        <v>89</v>
      </c>
      <c r="D592" s="629">
        <v>0.37083333333333335</v>
      </c>
      <c r="E592" s="655">
        <v>0.3739495798319328</v>
      </c>
      <c r="F592" s="600">
        <v>10</v>
      </c>
      <c r="G592" s="629">
        <v>0.5555555555555556</v>
      </c>
      <c r="H592" s="655">
        <v>0.5555555555555556</v>
      </c>
      <c r="I592" s="600">
        <v>6</v>
      </c>
      <c r="J592" s="629">
        <v>0.5454545454545454</v>
      </c>
      <c r="K592" s="655">
        <v>0.5454545454545454</v>
      </c>
    </row>
    <row r="593" spans="1:11" ht="11.25">
      <c r="A593" s="615"/>
      <c r="B593" s="651" t="s">
        <v>507</v>
      </c>
      <c r="C593" s="600">
        <v>72</v>
      </c>
      <c r="D593" s="629">
        <v>0.3</v>
      </c>
      <c r="E593" s="655">
        <v>0.3025210084033613</v>
      </c>
      <c r="F593" s="600">
        <v>3</v>
      </c>
      <c r="G593" s="629">
        <v>0.16666666666666666</v>
      </c>
      <c r="H593" s="655">
        <v>0.16666666666666666</v>
      </c>
      <c r="I593" s="600">
        <v>3</v>
      </c>
      <c r="J593" s="629">
        <v>0.2727272727272727</v>
      </c>
      <c r="K593" s="655">
        <v>0.2727272727272727</v>
      </c>
    </row>
    <row r="594" spans="1:11" ht="11.25">
      <c r="A594" s="632"/>
      <c r="B594" s="656" t="s">
        <v>130</v>
      </c>
      <c r="C594" s="633">
        <v>2</v>
      </c>
      <c r="D594" s="635">
        <v>0.008333333333333333</v>
      </c>
      <c r="E594" s="640" t="s">
        <v>131</v>
      </c>
      <c r="F594" s="633">
        <v>0</v>
      </c>
      <c r="G594" s="635">
        <v>0</v>
      </c>
      <c r="H594" s="640" t="s">
        <v>131</v>
      </c>
      <c r="I594" s="633">
        <v>0</v>
      </c>
      <c r="J594" s="635">
        <v>0</v>
      </c>
      <c r="K594" s="640" t="s">
        <v>131</v>
      </c>
    </row>
    <row r="595" spans="1:11" ht="11.25">
      <c r="A595" s="630" t="s">
        <v>469</v>
      </c>
      <c r="B595" s="651" t="s">
        <v>500</v>
      </c>
      <c r="C595" s="600"/>
      <c r="D595" s="629"/>
      <c r="E595" s="657"/>
      <c r="F595" s="600"/>
      <c r="G595" s="629"/>
      <c r="H595" s="657"/>
      <c r="I595" s="600"/>
      <c r="J595" s="629"/>
      <c r="K595" s="657"/>
    </row>
    <row r="596" spans="1:11" ht="11.25">
      <c r="A596" s="615"/>
      <c r="B596" s="651" t="s">
        <v>505</v>
      </c>
      <c r="C596" s="600">
        <v>18</v>
      </c>
      <c r="D596" s="629">
        <v>0.075</v>
      </c>
      <c r="E596" s="655">
        <v>0.07563025210084033</v>
      </c>
      <c r="F596" s="600">
        <v>1</v>
      </c>
      <c r="G596" s="629">
        <v>0.05555555555555555</v>
      </c>
      <c r="H596" s="655">
        <v>0.05555555555555555</v>
      </c>
      <c r="I596" s="600">
        <v>1</v>
      </c>
      <c r="J596" s="629">
        <v>0.09090909090909091</v>
      </c>
      <c r="K596" s="655">
        <v>0.09090909090909091</v>
      </c>
    </row>
    <row r="597" spans="1:11" ht="11.25">
      <c r="A597" s="615"/>
      <c r="B597" s="651" t="s">
        <v>506</v>
      </c>
      <c r="C597" s="600">
        <v>44</v>
      </c>
      <c r="D597" s="629">
        <v>0.18333333333333332</v>
      </c>
      <c r="E597" s="655">
        <v>0.18487394957983194</v>
      </c>
      <c r="F597" s="600">
        <v>5</v>
      </c>
      <c r="G597" s="629">
        <v>0.2777777777777778</v>
      </c>
      <c r="H597" s="655">
        <v>0.2777777777777778</v>
      </c>
      <c r="I597" s="600">
        <v>2</v>
      </c>
      <c r="J597" s="629">
        <v>0.18181818181818182</v>
      </c>
      <c r="K597" s="655">
        <v>0.18181818181818182</v>
      </c>
    </row>
    <row r="598" spans="1:11" ht="11.25">
      <c r="A598" s="615"/>
      <c r="B598" s="651" t="s">
        <v>507</v>
      </c>
      <c r="C598" s="600">
        <v>176</v>
      </c>
      <c r="D598" s="629">
        <v>0.7333333333333333</v>
      </c>
      <c r="E598" s="655">
        <v>0.7394957983193278</v>
      </c>
      <c r="F598" s="600">
        <v>12</v>
      </c>
      <c r="G598" s="629">
        <v>0.6666666666666666</v>
      </c>
      <c r="H598" s="655">
        <v>0.6666666666666666</v>
      </c>
      <c r="I598" s="600">
        <v>8</v>
      </c>
      <c r="J598" s="629">
        <v>0.7272727272727273</v>
      </c>
      <c r="K598" s="655">
        <v>0.7272727272727273</v>
      </c>
    </row>
    <row r="599" spans="1:11" ht="11.25">
      <c r="A599" s="632"/>
      <c r="B599" s="656" t="s">
        <v>130</v>
      </c>
      <c r="C599" s="633">
        <v>2</v>
      </c>
      <c r="D599" s="635">
        <v>0.008333333333333333</v>
      </c>
      <c r="E599" s="640" t="s">
        <v>131</v>
      </c>
      <c r="F599" s="633">
        <v>0</v>
      </c>
      <c r="G599" s="635">
        <v>0</v>
      </c>
      <c r="H599" s="640" t="s">
        <v>131</v>
      </c>
      <c r="I599" s="633">
        <v>0</v>
      </c>
      <c r="J599" s="635">
        <v>0</v>
      </c>
      <c r="K599" s="640" t="s">
        <v>131</v>
      </c>
    </row>
    <row r="600" spans="1:11" ht="11.25">
      <c r="A600" s="630" t="s">
        <v>470</v>
      </c>
      <c r="B600" s="651" t="s">
        <v>501</v>
      </c>
      <c r="C600" s="600"/>
      <c r="D600" s="629"/>
      <c r="E600" s="657"/>
      <c r="F600" s="600"/>
      <c r="G600" s="629"/>
      <c r="H600" s="657"/>
      <c r="I600" s="600"/>
      <c r="J600" s="629"/>
      <c r="K600" s="657"/>
    </row>
    <row r="601" spans="1:11" ht="11.25">
      <c r="A601" s="615"/>
      <c r="B601" s="651" t="s">
        <v>505</v>
      </c>
      <c r="C601" s="600">
        <v>57</v>
      </c>
      <c r="D601" s="629">
        <v>0.2375</v>
      </c>
      <c r="E601" s="655">
        <v>0.2384937238493724</v>
      </c>
      <c r="F601" s="600">
        <v>11</v>
      </c>
      <c r="G601" s="629">
        <v>0.6111111111111112</v>
      </c>
      <c r="H601" s="655">
        <v>0.6111111111111112</v>
      </c>
      <c r="I601" s="600">
        <v>1</v>
      </c>
      <c r="J601" s="629">
        <v>0.09090909090909091</v>
      </c>
      <c r="K601" s="655">
        <v>0.09090909090909091</v>
      </c>
    </row>
    <row r="602" spans="1:11" ht="11.25">
      <c r="A602" s="615"/>
      <c r="B602" s="651" t="s">
        <v>506</v>
      </c>
      <c r="C602" s="600">
        <v>63</v>
      </c>
      <c r="D602" s="629">
        <v>0.2625</v>
      </c>
      <c r="E602" s="655">
        <v>0.26359832635983266</v>
      </c>
      <c r="F602" s="600">
        <v>2</v>
      </c>
      <c r="G602" s="629">
        <v>0.1111111111111111</v>
      </c>
      <c r="H602" s="655">
        <v>0.1111111111111111</v>
      </c>
      <c r="I602" s="600">
        <v>5</v>
      </c>
      <c r="J602" s="629">
        <v>0.45454545454545453</v>
      </c>
      <c r="K602" s="655">
        <v>0.45454545454545453</v>
      </c>
    </row>
    <row r="603" spans="1:11" ht="11.25">
      <c r="A603" s="615"/>
      <c r="B603" s="651" t="s">
        <v>507</v>
      </c>
      <c r="C603" s="600">
        <v>117</v>
      </c>
      <c r="D603" s="629">
        <v>0.4875</v>
      </c>
      <c r="E603" s="655">
        <v>0.4895397489539749</v>
      </c>
      <c r="F603" s="600">
        <v>5</v>
      </c>
      <c r="G603" s="629">
        <v>0.2777777777777778</v>
      </c>
      <c r="H603" s="655">
        <v>0.2777777777777778</v>
      </c>
      <c r="I603" s="600">
        <v>5</v>
      </c>
      <c r="J603" s="629">
        <v>0.45454545454545453</v>
      </c>
      <c r="K603" s="655">
        <v>0.45454545454545453</v>
      </c>
    </row>
    <row r="604" spans="1:11" ht="11.25">
      <c r="A604" s="618"/>
      <c r="B604" s="605" t="s">
        <v>130</v>
      </c>
      <c r="C604" s="604">
        <v>1</v>
      </c>
      <c r="D604" s="645">
        <v>0.004166666666666667</v>
      </c>
      <c r="E604" s="646" t="s">
        <v>131</v>
      </c>
      <c r="F604" s="604">
        <v>0</v>
      </c>
      <c r="G604" s="645">
        <v>0</v>
      </c>
      <c r="H604" s="646" t="s">
        <v>131</v>
      </c>
      <c r="I604" s="604">
        <v>0</v>
      </c>
      <c r="J604" s="645">
        <v>0</v>
      </c>
      <c r="K604" s="646" t="s">
        <v>131</v>
      </c>
    </row>
    <row r="605" spans="1:11" ht="11.25">
      <c r="A605" s="630" t="s">
        <v>471</v>
      </c>
      <c r="B605" s="651" t="s">
        <v>502</v>
      </c>
      <c r="C605" s="600"/>
      <c r="D605" s="629"/>
      <c r="E605" s="657"/>
      <c r="F605" s="600"/>
      <c r="G605" s="629"/>
      <c r="H605" s="657"/>
      <c r="I605" s="600"/>
      <c r="J605" s="629"/>
      <c r="K605" s="657"/>
    </row>
    <row r="606" spans="1:11" ht="11.25">
      <c r="A606" s="615"/>
      <c r="B606" s="651" t="s">
        <v>505</v>
      </c>
      <c r="C606" s="600">
        <v>46</v>
      </c>
      <c r="D606" s="629">
        <v>0.19166666666666668</v>
      </c>
      <c r="E606" s="655">
        <v>0.19327731092436976</v>
      </c>
      <c r="F606" s="600">
        <v>5</v>
      </c>
      <c r="G606" s="629">
        <v>0.2777777777777778</v>
      </c>
      <c r="H606" s="655">
        <v>0.29411764705882354</v>
      </c>
      <c r="I606" s="600">
        <v>1</v>
      </c>
      <c r="J606" s="629">
        <v>0.09090909090909091</v>
      </c>
      <c r="K606" s="655">
        <v>0.09090909090909091</v>
      </c>
    </row>
    <row r="607" spans="1:11" ht="11.25">
      <c r="A607" s="615"/>
      <c r="B607" s="651" t="s">
        <v>506</v>
      </c>
      <c r="C607" s="600">
        <v>76</v>
      </c>
      <c r="D607" s="629">
        <v>0.31666666666666665</v>
      </c>
      <c r="E607" s="655">
        <v>0.31932773109243695</v>
      </c>
      <c r="F607" s="600">
        <v>6</v>
      </c>
      <c r="G607" s="629">
        <v>0.3333333333333333</v>
      </c>
      <c r="H607" s="655">
        <v>0.35294117647058826</v>
      </c>
      <c r="I607" s="600">
        <v>8</v>
      </c>
      <c r="J607" s="629">
        <v>0.7272727272727273</v>
      </c>
      <c r="K607" s="655">
        <v>0.7272727272727273</v>
      </c>
    </row>
    <row r="608" spans="1:11" ht="11.25">
      <c r="A608" s="615"/>
      <c r="B608" s="651" t="s">
        <v>507</v>
      </c>
      <c r="C608" s="600">
        <v>116</v>
      </c>
      <c r="D608" s="629">
        <v>0.48333333333333334</v>
      </c>
      <c r="E608" s="655">
        <v>0.48739495798319327</v>
      </c>
      <c r="F608" s="600">
        <v>7</v>
      </c>
      <c r="G608" s="629">
        <v>0.3888888888888889</v>
      </c>
      <c r="H608" s="655">
        <v>0.4117647058823529</v>
      </c>
      <c r="I608" s="600">
        <v>2</v>
      </c>
      <c r="J608" s="629">
        <v>0.18181818181818182</v>
      </c>
      <c r="K608" s="655">
        <v>0.18181818181818182</v>
      </c>
    </row>
    <row r="609" spans="1:11" ht="11.25">
      <c r="A609" s="632"/>
      <c r="B609" s="656" t="s">
        <v>130</v>
      </c>
      <c r="C609" s="633">
        <v>2</v>
      </c>
      <c r="D609" s="635">
        <v>0.008333333333333333</v>
      </c>
      <c r="E609" s="640" t="s">
        <v>131</v>
      </c>
      <c r="F609" s="633">
        <v>0</v>
      </c>
      <c r="G609" s="635">
        <v>0</v>
      </c>
      <c r="H609" s="640" t="s">
        <v>131</v>
      </c>
      <c r="I609" s="633">
        <v>0</v>
      </c>
      <c r="J609" s="635">
        <v>0</v>
      </c>
      <c r="K609" s="640" t="s">
        <v>131</v>
      </c>
    </row>
    <row r="610" spans="1:11" ht="11.25">
      <c r="A610" s="630" t="s">
        <v>472</v>
      </c>
      <c r="B610" s="651" t="s">
        <v>509</v>
      </c>
      <c r="C610" s="600"/>
      <c r="D610" s="629"/>
      <c r="E610" s="657"/>
      <c r="F610" s="600"/>
      <c r="G610" s="629"/>
      <c r="H610" s="657"/>
      <c r="I610" s="600"/>
      <c r="J610" s="629"/>
      <c r="K610" s="657"/>
    </row>
    <row r="611" spans="1:11" ht="11.25">
      <c r="A611" s="615"/>
      <c r="B611" s="651" t="s">
        <v>505</v>
      </c>
      <c r="C611" s="600">
        <v>151</v>
      </c>
      <c r="D611" s="629">
        <v>0.6291666666666667</v>
      </c>
      <c r="E611" s="655">
        <v>0.634453781512605</v>
      </c>
      <c r="F611" s="600">
        <v>6</v>
      </c>
      <c r="G611" s="629">
        <v>0.3333333333333333</v>
      </c>
      <c r="H611" s="655">
        <v>0.35294117647058826</v>
      </c>
      <c r="I611" s="600">
        <v>8</v>
      </c>
      <c r="J611" s="629">
        <v>0.7272727272727273</v>
      </c>
      <c r="K611" s="655">
        <v>0.7272727272727273</v>
      </c>
    </row>
    <row r="612" spans="1:11" ht="11.25">
      <c r="A612" s="615"/>
      <c r="B612" s="651" t="s">
        <v>506</v>
      </c>
      <c r="C612" s="600">
        <v>65</v>
      </c>
      <c r="D612" s="629">
        <v>0.2708333333333333</v>
      </c>
      <c r="E612" s="655">
        <v>0.27310924369747897</v>
      </c>
      <c r="F612" s="600">
        <v>8</v>
      </c>
      <c r="G612" s="629">
        <v>0.4444444444444444</v>
      </c>
      <c r="H612" s="655">
        <v>0.47058823529411764</v>
      </c>
      <c r="I612" s="600">
        <v>1</v>
      </c>
      <c r="J612" s="629">
        <v>0.09090909090909091</v>
      </c>
      <c r="K612" s="655">
        <v>0.09090909090909091</v>
      </c>
    </row>
    <row r="613" spans="1:11" ht="11.25">
      <c r="A613" s="615"/>
      <c r="B613" s="651" t="s">
        <v>507</v>
      </c>
      <c r="C613" s="600">
        <v>22</v>
      </c>
      <c r="D613" s="629">
        <v>0.09166666666666666</v>
      </c>
      <c r="E613" s="655">
        <v>0.09243697478991597</v>
      </c>
      <c r="F613" s="600">
        <v>3</v>
      </c>
      <c r="G613" s="629">
        <v>0.16666666666666666</v>
      </c>
      <c r="H613" s="655">
        <v>0.17647058823529413</v>
      </c>
      <c r="I613" s="600">
        <v>2</v>
      </c>
      <c r="J613" s="629">
        <v>0.18181818181818182</v>
      </c>
      <c r="K613" s="655">
        <v>0.18181818181818182</v>
      </c>
    </row>
    <row r="614" spans="1:11" ht="11.25">
      <c r="A614" s="632"/>
      <c r="B614" s="656" t="s">
        <v>130</v>
      </c>
      <c r="C614" s="633">
        <v>2</v>
      </c>
      <c r="D614" s="635">
        <v>0.008333333333333333</v>
      </c>
      <c r="E614" s="640" t="s">
        <v>131</v>
      </c>
      <c r="F614" s="633">
        <v>1</v>
      </c>
      <c r="G614" s="635">
        <v>0.05555555555555555</v>
      </c>
      <c r="H614" s="640" t="s">
        <v>131</v>
      </c>
      <c r="I614" s="633">
        <v>0</v>
      </c>
      <c r="J614" s="635">
        <v>0</v>
      </c>
      <c r="K614" s="640" t="s">
        <v>131</v>
      </c>
    </row>
    <row r="615" spans="1:11" ht="11.25">
      <c r="A615" s="690" t="s">
        <v>518</v>
      </c>
      <c r="B615" s="691"/>
      <c r="C615" s="691"/>
      <c r="D615" s="692"/>
      <c r="E615" s="692"/>
      <c r="F615" s="691"/>
      <c r="G615" s="692"/>
      <c r="H615" s="692"/>
      <c r="I615" s="691"/>
      <c r="J615" s="692"/>
      <c r="K615" s="693"/>
    </row>
    <row r="616" spans="1:11" ht="15.75" customHeight="1">
      <c r="A616" s="694" t="s">
        <v>524</v>
      </c>
      <c r="B616" s="598"/>
      <c r="C616" s="598"/>
      <c r="D616" s="598"/>
      <c r="E616" s="598"/>
      <c r="F616" s="598"/>
      <c r="G616" s="598"/>
      <c r="H616" s="598"/>
      <c r="I616" s="598"/>
      <c r="J616" s="598"/>
      <c r="K616" s="598"/>
    </row>
    <row r="617" spans="4:38" ht="11.25">
      <c r="D617" s="695"/>
      <c r="E617" s="695"/>
      <c r="G617" s="695"/>
      <c r="H617" s="695"/>
      <c r="J617" s="695"/>
      <c r="K617" s="695"/>
      <c r="O617" s="695"/>
      <c r="P617" s="695"/>
      <c r="Q617" s="607"/>
      <c r="S617" s="695"/>
      <c r="T617" s="695"/>
      <c r="U617" s="607"/>
      <c r="W617" s="695"/>
      <c r="X617" s="695"/>
      <c r="AC617" s="695"/>
      <c r="AD617" s="695"/>
      <c r="AE617" s="607"/>
      <c r="AG617" s="695"/>
      <c r="AH617" s="695"/>
      <c r="AI617" s="607"/>
      <c r="AK617" s="695"/>
      <c r="AL617" s="695"/>
    </row>
    <row r="618" spans="4:38" ht="11.25">
      <c r="D618" s="695"/>
      <c r="E618" s="695"/>
      <c r="G618" s="695"/>
      <c r="H618" s="695"/>
      <c r="J618" s="695"/>
      <c r="K618" s="695"/>
      <c r="O618" s="695"/>
      <c r="P618" s="695"/>
      <c r="Q618" s="607"/>
      <c r="S618" s="695"/>
      <c r="T618" s="695"/>
      <c r="U618" s="607"/>
      <c r="W618" s="695"/>
      <c r="X618" s="695"/>
      <c r="AC618" s="695"/>
      <c r="AD618" s="695"/>
      <c r="AE618" s="607"/>
      <c r="AG618" s="695"/>
      <c r="AH618" s="695"/>
      <c r="AI618" s="607"/>
      <c r="AK618" s="695"/>
      <c r="AL618" s="695"/>
    </row>
  </sheetData>
  <printOptions horizontalCentered="1"/>
  <pageMargins left="0.17" right="0.17" top="0.42" bottom="0.41" header="0.44" footer="0.41"/>
  <pageSetup horizontalDpi="300" verticalDpi="300" orientation="landscape" scale="92" r:id="rId2"/>
  <headerFooter alignWithMargins="0">
    <oddFooter xml:space="preserve">&amp;C </oddFooter>
  </headerFooter>
  <rowBreaks count="12" manualBreakCount="12">
    <brk id="46" max="10" man="1"/>
    <brk id="96" max="10" man="1"/>
    <brk id="144" max="10" man="1"/>
    <brk id="197" max="10" man="1"/>
    <brk id="244" max="10" man="1"/>
    <brk id="288" max="10" man="1"/>
    <brk id="336" max="10" man="1"/>
    <brk id="383" max="10" man="1"/>
    <brk id="435" max="10" man="1"/>
    <brk id="479" max="10" man="1"/>
    <brk id="523" max="10" man="1"/>
    <brk id="571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workbookViewId="0" topLeftCell="A1">
      <selection activeCell="C2" sqref="C2"/>
    </sheetView>
  </sheetViews>
  <sheetFormatPr defaultColWidth="9.140625" defaultRowHeight="12.75"/>
  <cols>
    <col min="1" max="1" width="55.28125" style="2" customWidth="1"/>
    <col min="2" max="2" width="9.140625" style="2" customWidth="1"/>
    <col min="3" max="3" width="14.140625" style="2" customWidth="1"/>
    <col min="4" max="4" width="3.57421875" style="2" customWidth="1"/>
    <col min="5" max="5" width="6.140625" style="2" customWidth="1"/>
    <col min="6" max="16384" width="9.140625" style="2" customWidth="1"/>
  </cols>
  <sheetData>
    <row r="1" ht="15.75" customHeight="1">
      <c r="D1" s="3"/>
    </row>
    <row r="2" spans="1:8" ht="15.75">
      <c r="A2" s="4" t="s">
        <v>79</v>
      </c>
      <c r="B2" s="5"/>
      <c r="C2" s="5"/>
      <c r="D2" s="5"/>
      <c r="E2" s="5"/>
      <c r="F2" s="5"/>
      <c r="G2" s="5"/>
      <c r="H2" s="5"/>
    </row>
    <row r="3" spans="1:8" ht="15.75">
      <c r="A3" s="6" t="s">
        <v>95</v>
      </c>
      <c r="B3" s="5"/>
      <c r="C3" s="5"/>
      <c r="D3" s="5"/>
      <c r="E3" s="5"/>
      <c r="F3" s="5"/>
      <c r="G3" s="5"/>
      <c r="H3" s="5"/>
    </row>
    <row r="4" spans="1:8" ht="11.25">
      <c r="A4" s="5"/>
      <c r="B4" s="5"/>
      <c r="C4" s="5"/>
      <c r="D4" s="5"/>
      <c r="E4" s="5"/>
      <c r="F4" s="5"/>
      <c r="G4" s="5"/>
      <c r="H4" s="5"/>
    </row>
    <row r="5" spans="1:8" ht="15">
      <c r="A5" s="7" t="s">
        <v>2</v>
      </c>
      <c r="B5" s="5"/>
      <c r="C5" s="5"/>
      <c r="D5" s="5"/>
      <c r="E5" s="5"/>
      <c r="F5" s="5"/>
      <c r="G5" s="5"/>
      <c r="H5" s="5"/>
    </row>
    <row r="6" spans="1:8" ht="11.25">
      <c r="A6" s="5"/>
      <c r="B6" s="5"/>
      <c r="C6" s="5"/>
      <c r="D6" s="5"/>
      <c r="E6" s="5"/>
      <c r="F6" s="5"/>
      <c r="G6" s="5"/>
      <c r="H6" s="5"/>
    </row>
    <row r="7" spans="1:5" ht="12.75">
      <c r="A7" s="8"/>
      <c r="B7" s="8"/>
      <c r="C7" s="8"/>
      <c r="D7" s="8"/>
      <c r="E7" s="8"/>
    </row>
    <row r="8" spans="1:5" ht="3" customHeight="1">
      <c r="A8" s="9"/>
      <c r="B8" s="10"/>
      <c r="C8" s="11"/>
      <c r="D8" s="12"/>
      <c r="E8" s="8"/>
    </row>
    <row r="9" spans="1:5" ht="12.75">
      <c r="A9" s="9"/>
      <c r="B9" s="9"/>
      <c r="C9" s="11"/>
      <c r="D9" s="12"/>
      <c r="E9" s="13"/>
    </row>
    <row r="10" spans="1:7" ht="12.75">
      <c r="A10" s="14"/>
      <c r="B10" s="15"/>
      <c r="C10" s="16"/>
      <c r="D10" s="17"/>
      <c r="E10" s="8"/>
      <c r="F10" s="5"/>
      <c r="G10" s="5"/>
    </row>
    <row r="11" spans="1:7" ht="12.75">
      <c r="A11" s="18" t="s">
        <v>94</v>
      </c>
      <c r="B11" s="19"/>
      <c r="C11" s="20">
        <v>1864</v>
      </c>
      <c r="D11" s="21"/>
      <c r="E11" s="8"/>
      <c r="F11" s="5"/>
      <c r="G11" s="5"/>
    </row>
    <row r="12" spans="1:5" ht="12.75">
      <c r="A12" s="22"/>
      <c r="B12" s="14"/>
      <c r="C12" s="23"/>
      <c r="D12" s="12"/>
      <c r="E12" s="8"/>
    </row>
    <row r="13" spans="1:5" ht="12.75">
      <c r="A13" s="24" t="s">
        <v>3</v>
      </c>
      <c r="B13" s="25">
        <v>24</v>
      </c>
      <c r="C13" s="23"/>
      <c r="D13" s="12"/>
      <c r="E13" s="8"/>
    </row>
    <row r="14" spans="1:5" ht="12.75">
      <c r="A14" s="24"/>
      <c r="B14" s="14"/>
      <c r="C14" s="23"/>
      <c r="D14" s="12"/>
      <c r="E14" s="8"/>
    </row>
    <row r="15" spans="1:5" ht="12.75">
      <c r="A15" s="26" t="s">
        <v>96</v>
      </c>
      <c r="B15" s="15"/>
      <c r="C15" s="27">
        <v>1840</v>
      </c>
      <c r="D15" s="21"/>
      <c r="E15" s="8"/>
    </row>
    <row r="16" spans="1:5" ht="12.75">
      <c r="A16" s="28"/>
      <c r="B16" s="14"/>
      <c r="C16" s="23"/>
      <c r="D16" s="12"/>
      <c r="E16" s="8"/>
    </row>
    <row r="17" spans="1:5" ht="12.75">
      <c r="A17" s="29" t="s">
        <v>4</v>
      </c>
      <c r="B17" s="30">
        <v>1</v>
      </c>
      <c r="C17" s="23"/>
      <c r="D17" s="12"/>
      <c r="E17" s="8"/>
    </row>
    <row r="18" spans="1:5" ht="12.75">
      <c r="A18" s="28"/>
      <c r="B18" s="31"/>
      <c r="C18" s="23"/>
      <c r="D18" s="12"/>
      <c r="E18" s="8"/>
    </row>
    <row r="19" spans="1:7" ht="12.75">
      <c r="A19" s="26" t="s">
        <v>5</v>
      </c>
      <c r="B19" s="32"/>
      <c r="C19" s="27">
        <v>1839</v>
      </c>
      <c r="D19" s="21"/>
      <c r="E19" s="33"/>
      <c r="F19" s="33"/>
      <c r="G19" s="34"/>
    </row>
    <row r="20" spans="1:6" ht="12.75">
      <c r="A20" s="28"/>
      <c r="B20" s="31"/>
      <c r="C20" s="23"/>
      <c r="D20" s="12"/>
      <c r="E20" s="35"/>
      <c r="F20" s="35"/>
    </row>
    <row r="21" spans="1:7" ht="12.75">
      <c r="A21" s="29" t="s">
        <v>6</v>
      </c>
      <c r="B21" s="30">
        <v>14</v>
      </c>
      <c r="C21" s="23"/>
      <c r="D21" s="12"/>
      <c r="E21" s="33"/>
      <c r="F21" s="33"/>
      <c r="G21" s="34"/>
    </row>
    <row r="22" spans="1:7" ht="12.75">
      <c r="A22" s="36"/>
      <c r="B22" s="14"/>
      <c r="C22" s="23"/>
      <c r="D22" s="12"/>
      <c r="E22" s="33"/>
      <c r="F22" s="37"/>
      <c r="G22" s="34"/>
    </row>
    <row r="23" spans="1:7" ht="12.75">
      <c r="A23" s="29" t="s">
        <v>7</v>
      </c>
      <c r="B23" s="30">
        <v>1554</v>
      </c>
      <c r="C23" s="23"/>
      <c r="D23" s="12"/>
      <c r="E23" s="33"/>
      <c r="G23" s="34"/>
    </row>
    <row r="24" spans="1:6" ht="12.75">
      <c r="A24" s="28"/>
      <c r="B24" s="14"/>
      <c r="C24" s="23"/>
      <c r="D24" s="12"/>
      <c r="E24" s="8"/>
      <c r="F24" s="37"/>
    </row>
    <row r="25" spans="1:7" ht="12.75">
      <c r="A25" s="26" t="s">
        <v>8</v>
      </c>
      <c r="B25" s="38"/>
      <c r="C25" s="27">
        <v>271</v>
      </c>
      <c r="D25" s="21"/>
      <c r="E25" s="8"/>
      <c r="F25" s="37"/>
      <c r="G25" s="34"/>
    </row>
    <row r="26" spans="1:5" ht="12.75">
      <c r="A26" s="28"/>
      <c r="B26" s="14"/>
      <c r="C26" s="23"/>
      <c r="D26" s="12"/>
      <c r="E26" s="8"/>
    </row>
    <row r="27" spans="1:7" ht="12.75">
      <c r="A27" s="39" t="s">
        <v>9</v>
      </c>
      <c r="B27" s="40"/>
      <c r="C27" s="41">
        <v>0.1473626971179989</v>
      </c>
      <c r="D27" s="42"/>
      <c r="E27" s="8"/>
      <c r="G27" s="34"/>
    </row>
    <row r="28" spans="1:7" ht="12.75">
      <c r="A28" s="28"/>
      <c r="B28" s="14"/>
      <c r="C28" s="23"/>
      <c r="D28" s="12"/>
      <c r="E28" s="8"/>
      <c r="G28" s="34"/>
    </row>
    <row r="29" spans="1:7" ht="12.75">
      <c r="A29" s="43" t="s">
        <v>10</v>
      </c>
      <c r="B29" s="15"/>
      <c r="C29" s="44">
        <v>0.14849315068493152</v>
      </c>
      <c r="D29" s="42"/>
      <c r="E29" s="8"/>
      <c r="G29" s="34"/>
    </row>
    <row r="30" ht="11.25">
      <c r="G30" s="34"/>
    </row>
    <row r="31" ht="11.25">
      <c r="A31" s="2" t="s">
        <v>86</v>
      </c>
    </row>
    <row r="32" ht="11.25">
      <c r="G32" s="34"/>
    </row>
    <row r="33" spans="3:7" ht="11.25">
      <c r="C33" s="34"/>
      <c r="D33" s="34"/>
      <c r="G33" s="34"/>
    </row>
    <row r="34" spans="3:7" ht="11.25">
      <c r="C34" s="34"/>
      <c r="D34" s="34"/>
      <c r="G34" s="34"/>
    </row>
    <row r="35" spans="3:7" ht="11.25">
      <c r="C35" s="34"/>
      <c r="D35" s="34"/>
      <c r="G35" s="34"/>
    </row>
    <row r="36" spans="3:7" ht="11.25">
      <c r="C36" s="34"/>
      <c r="D36" s="34"/>
      <c r="G36" s="34"/>
    </row>
    <row r="37" spans="3:7" ht="11.25">
      <c r="C37" s="34"/>
      <c r="D37" s="34"/>
      <c r="G37" s="34"/>
    </row>
    <row r="38" spans="3:7" ht="11.25">
      <c r="C38" s="34"/>
      <c r="D38" s="34"/>
      <c r="G38" s="34"/>
    </row>
    <row r="39" spans="3:7" ht="11.25">
      <c r="C39" s="34"/>
      <c r="D39" s="34"/>
      <c r="G39" s="34"/>
    </row>
    <row r="41" spans="3:7" ht="11.25">
      <c r="C41" s="34"/>
      <c r="D41" s="34"/>
      <c r="G41" s="34"/>
    </row>
    <row r="42" spans="3:7" ht="11.25">
      <c r="C42" s="34"/>
      <c r="D42" s="34"/>
      <c r="G42" s="34"/>
    </row>
    <row r="43" spans="3:7" ht="11.25">
      <c r="C43" s="34"/>
      <c r="D43" s="34"/>
      <c r="G43" s="34"/>
    </row>
    <row r="44" spans="3:7" ht="11.25">
      <c r="C44" s="34"/>
      <c r="D44" s="34"/>
      <c r="G44" s="34"/>
    </row>
    <row r="45" spans="3:7" ht="11.25">
      <c r="C45" s="34"/>
      <c r="D45" s="34"/>
      <c r="G45" s="34"/>
    </row>
    <row r="47" spans="3:7" ht="11.25">
      <c r="C47" s="34"/>
      <c r="D47" s="34"/>
      <c r="G47" s="34"/>
    </row>
    <row r="48" spans="3:7" ht="11.25">
      <c r="C48" s="34"/>
      <c r="D48" s="34"/>
      <c r="G48" s="34"/>
    </row>
    <row r="49" spans="3:7" ht="11.25">
      <c r="C49" s="34"/>
      <c r="D49" s="34"/>
      <c r="G49" s="34"/>
    </row>
    <row r="50" spans="3:7" ht="11.25">
      <c r="C50" s="34"/>
      <c r="D50" s="34"/>
      <c r="G50" s="34"/>
    </row>
    <row r="51" spans="3:7" ht="11.25">
      <c r="C51" s="34"/>
      <c r="D51" s="34"/>
      <c r="G51" s="34"/>
    </row>
    <row r="52" spans="3:7" ht="11.25">
      <c r="C52" s="34"/>
      <c r="D52" s="34"/>
      <c r="G52" s="34"/>
    </row>
    <row r="53" spans="3:7" ht="11.25">
      <c r="C53" s="34"/>
      <c r="D53" s="34"/>
      <c r="G53" s="34"/>
    </row>
    <row r="54" spans="3:7" ht="11.25">
      <c r="C54" s="34"/>
      <c r="D54" s="34"/>
      <c r="G54" s="34"/>
    </row>
    <row r="55" spans="3:7" ht="11.25">
      <c r="C55" s="34"/>
      <c r="D55" s="34"/>
      <c r="G55" s="34"/>
    </row>
    <row r="56" spans="3:7" ht="11.25">
      <c r="C56" s="34"/>
      <c r="D56" s="34"/>
      <c r="G56" s="34"/>
    </row>
    <row r="58" spans="3:7" ht="11.25">
      <c r="C58" s="34"/>
      <c r="D58" s="34"/>
      <c r="G58" s="34"/>
    </row>
    <row r="59" spans="3:7" ht="11.25">
      <c r="C59" s="34"/>
      <c r="D59" s="34"/>
      <c r="G59" s="34"/>
    </row>
    <row r="60" spans="3:7" ht="11.25">
      <c r="C60" s="34"/>
      <c r="D60" s="34"/>
      <c r="G60" s="34"/>
    </row>
    <row r="62" spans="3:7" ht="11.25">
      <c r="C62" s="34"/>
      <c r="D62" s="34"/>
      <c r="G62" s="34"/>
    </row>
    <row r="63" spans="3:7" ht="11.25">
      <c r="C63" s="34"/>
      <c r="D63" s="34"/>
      <c r="G63" s="34"/>
    </row>
    <row r="64" spans="3:7" ht="11.25">
      <c r="C64" s="34"/>
      <c r="D64" s="34"/>
      <c r="G64" s="34"/>
    </row>
    <row r="69" spans="1:7" ht="11.25">
      <c r="A69" s="5"/>
      <c r="B69" s="5"/>
      <c r="C69" s="5"/>
      <c r="D69" s="5"/>
      <c r="E69" s="5"/>
      <c r="F69" s="5"/>
      <c r="G69" s="5"/>
    </row>
    <row r="71" spans="1:6" ht="11.25">
      <c r="A71" s="5"/>
      <c r="B71" s="5"/>
      <c r="C71" s="5"/>
      <c r="D71" s="5"/>
      <c r="E71" s="5"/>
      <c r="F71" s="5"/>
    </row>
    <row r="72" spans="1:6" ht="11.25">
      <c r="A72" s="5"/>
      <c r="B72" s="5"/>
      <c r="C72" s="5"/>
      <c r="D72" s="5"/>
      <c r="E72" s="5"/>
      <c r="F72" s="5"/>
    </row>
    <row r="73" spans="1:7" ht="11.25">
      <c r="A73" s="5"/>
      <c r="B73" s="5"/>
      <c r="C73" s="5"/>
      <c r="D73" s="5"/>
      <c r="E73" s="5"/>
      <c r="F73" s="5"/>
      <c r="G73" s="34"/>
    </row>
    <row r="74" spans="1:7" ht="11.25">
      <c r="A74" s="5"/>
      <c r="B74" s="5"/>
      <c r="C74" s="5"/>
      <c r="D74" s="5"/>
      <c r="E74" s="5"/>
      <c r="F74" s="5"/>
      <c r="G74" s="34"/>
    </row>
    <row r="75" spans="1:7" ht="11.25">
      <c r="A75" s="5"/>
      <c r="B75" s="5"/>
      <c r="C75" s="5"/>
      <c r="D75" s="5"/>
      <c r="E75" s="5"/>
      <c r="F75" s="5"/>
      <c r="G75" s="34"/>
    </row>
    <row r="76" ht="11.25">
      <c r="G76" s="34"/>
    </row>
    <row r="77" spans="2:7" ht="11.25">
      <c r="B77" s="5"/>
      <c r="C77" s="5"/>
      <c r="D77" s="5"/>
      <c r="F77" s="5"/>
      <c r="G77" s="5"/>
    </row>
    <row r="78" spans="2:7" ht="11.25">
      <c r="B78" s="5"/>
      <c r="C78" s="5"/>
      <c r="D78" s="5"/>
      <c r="F78" s="5"/>
      <c r="G78" s="5"/>
    </row>
    <row r="79" ht="11.25">
      <c r="G79" s="34"/>
    </row>
    <row r="80" spans="2:7" ht="11.25">
      <c r="B80" s="45"/>
      <c r="C80" s="45"/>
      <c r="D80" s="45"/>
      <c r="E80" s="46"/>
      <c r="F80" s="45"/>
      <c r="G80" s="45"/>
    </row>
    <row r="83" spans="3:7" ht="11.25">
      <c r="C83" s="34"/>
      <c r="D83" s="34"/>
      <c r="G83" s="34"/>
    </row>
    <row r="84" spans="3:7" ht="11.25">
      <c r="C84" s="34"/>
      <c r="D84" s="34"/>
      <c r="G84" s="34"/>
    </row>
    <row r="85" spans="3:7" ht="11.25">
      <c r="C85" s="34"/>
      <c r="D85" s="34"/>
      <c r="G85" s="34"/>
    </row>
    <row r="86" spans="3:7" ht="11.25">
      <c r="C86" s="34"/>
      <c r="D86" s="34"/>
      <c r="G86" s="34"/>
    </row>
    <row r="88" spans="3:7" ht="11.25">
      <c r="C88" s="34"/>
      <c r="D88" s="34"/>
      <c r="G88" s="34"/>
    </row>
    <row r="89" spans="3:7" ht="11.25">
      <c r="C89" s="34"/>
      <c r="D89" s="34"/>
      <c r="G89" s="34"/>
    </row>
    <row r="90" spans="3:7" ht="11.25">
      <c r="C90" s="34"/>
      <c r="D90" s="34"/>
      <c r="G90" s="34"/>
    </row>
    <row r="91" spans="3:7" ht="11.25">
      <c r="C91" s="34"/>
      <c r="D91" s="34"/>
      <c r="G91" s="34"/>
    </row>
    <row r="92" spans="3:7" ht="11.25">
      <c r="C92" s="34"/>
      <c r="D92" s="34"/>
      <c r="G92" s="34"/>
    </row>
    <row r="94" spans="3:7" ht="11.25">
      <c r="C94" s="34"/>
      <c r="D94" s="34"/>
      <c r="G94" s="34"/>
    </row>
    <row r="95" spans="3:7" ht="11.25">
      <c r="C95" s="34"/>
      <c r="D95" s="34"/>
      <c r="G95" s="34"/>
    </row>
    <row r="96" spans="3:7" ht="11.25">
      <c r="C96" s="34"/>
      <c r="D96" s="34"/>
      <c r="G96" s="34"/>
    </row>
    <row r="97" spans="3:7" ht="11.25">
      <c r="C97" s="34"/>
      <c r="D97" s="34"/>
      <c r="G97" s="34"/>
    </row>
    <row r="98" spans="3:7" ht="11.25">
      <c r="C98" s="34"/>
      <c r="D98" s="34"/>
      <c r="G98" s="34"/>
    </row>
    <row r="99" spans="3:7" ht="11.25">
      <c r="C99" s="34"/>
      <c r="D99" s="34"/>
      <c r="G99" s="34"/>
    </row>
    <row r="100" spans="3:7" ht="11.25">
      <c r="C100" s="34"/>
      <c r="D100" s="34"/>
      <c r="G100" s="34"/>
    </row>
    <row r="101" spans="3:7" ht="11.25">
      <c r="C101" s="34"/>
      <c r="D101" s="34"/>
      <c r="G101" s="34"/>
    </row>
    <row r="102" spans="3:7" ht="11.25">
      <c r="C102" s="34"/>
      <c r="D102" s="34"/>
      <c r="G102" s="34"/>
    </row>
    <row r="103" spans="3:7" ht="11.25">
      <c r="C103" s="34"/>
      <c r="D103" s="34"/>
      <c r="G103" s="34"/>
    </row>
    <row r="105" spans="2:6" ht="11.25">
      <c r="B105" s="45"/>
      <c r="F105" s="45"/>
    </row>
    <row r="106" spans="2:6" ht="11.25">
      <c r="B106" s="45"/>
      <c r="F106" s="45"/>
    </row>
    <row r="107" spans="2:7" ht="11.25">
      <c r="B107" s="45"/>
      <c r="C107" s="47"/>
      <c r="D107" s="47"/>
      <c r="F107" s="45"/>
      <c r="G107" s="47"/>
    </row>
    <row r="108" spans="2:6" ht="11.25">
      <c r="B108" s="45"/>
      <c r="F108" s="45"/>
    </row>
    <row r="109" spans="2:6" ht="11.25">
      <c r="B109" s="45"/>
      <c r="F109" s="45"/>
    </row>
    <row r="110" ht="11.25">
      <c r="B110" s="45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showGridLines="0" workbookViewId="0" topLeftCell="A1">
      <selection activeCell="G22" sqref="G22"/>
    </sheetView>
  </sheetViews>
  <sheetFormatPr defaultColWidth="9.140625" defaultRowHeight="12.75"/>
  <cols>
    <col min="1" max="1" width="35.7109375" style="51" customWidth="1"/>
    <col min="2" max="2" width="8.8515625" style="51" customWidth="1"/>
    <col min="3" max="3" width="9.140625" style="51" customWidth="1"/>
    <col min="4" max="4" width="3.57421875" style="51" customWidth="1"/>
    <col min="5" max="5" width="1.28515625" style="51" customWidth="1"/>
    <col min="6" max="6" width="9.140625" style="51" customWidth="1"/>
    <col min="7" max="7" width="8.8515625" style="51" customWidth="1"/>
    <col min="8" max="8" width="3.00390625" style="51" customWidth="1"/>
    <col min="9" max="9" width="7.8515625" style="51" customWidth="1"/>
    <col min="10" max="16384" width="9.140625" style="51" customWidth="1"/>
  </cols>
  <sheetData>
    <row r="1" spans="1:9" ht="15.75">
      <c r="A1" s="48" t="s">
        <v>79</v>
      </c>
      <c r="B1" s="49"/>
      <c r="C1" s="49"/>
      <c r="D1" s="49"/>
      <c r="E1" s="49"/>
      <c r="F1" s="49"/>
      <c r="G1" s="49"/>
      <c r="H1" s="49"/>
      <c r="I1" s="50">
        <v>4</v>
      </c>
    </row>
    <row r="2" spans="1:8" ht="15.75">
      <c r="A2" s="52" t="s">
        <v>95</v>
      </c>
      <c r="B2" s="49"/>
      <c r="C2" s="49"/>
      <c r="D2" s="49"/>
      <c r="E2" s="49"/>
      <c r="F2" s="49"/>
      <c r="G2" s="49"/>
      <c r="H2" s="49"/>
    </row>
    <row r="3" spans="1:8" ht="6.75" customHeight="1">
      <c r="A3" s="49"/>
      <c r="B3" s="49"/>
      <c r="C3" s="49"/>
      <c r="D3" s="49"/>
      <c r="E3" s="49"/>
      <c r="F3" s="49"/>
      <c r="G3" s="49"/>
      <c r="H3" s="49"/>
    </row>
    <row r="4" spans="1:8" ht="14.25" customHeight="1">
      <c r="A4" s="53" t="s">
        <v>1</v>
      </c>
      <c r="B4" s="53"/>
      <c r="C4" s="49"/>
      <c r="D4" s="49"/>
      <c r="E4" s="49"/>
      <c r="F4" s="49"/>
      <c r="G4" s="49"/>
      <c r="H4" s="49"/>
    </row>
    <row r="5" spans="1:8" ht="14.25" customHeight="1">
      <c r="A5" s="53"/>
      <c r="B5" s="53"/>
      <c r="C5" s="49"/>
      <c r="D5" s="49"/>
      <c r="E5" s="49"/>
      <c r="F5" s="49"/>
      <c r="G5" s="49"/>
      <c r="H5" s="49"/>
    </row>
    <row r="6" spans="2:9" ht="11.25">
      <c r="B6" s="54" t="s">
        <v>11</v>
      </c>
      <c r="C6" s="55"/>
      <c r="D6" s="56"/>
      <c r="E6" s="57"/>
      <c r="F6" s="58" t="s">
        <v>12</v>
      </c>
      <c r="G6" s="58"/>
      <c r="H6" s="59"/>
      <c r="I6" s="60"/>
    </row>
    <row r="7" spans="2:9" ht="11.25">
      <c r="B7" s="61" t="s">
        <v>13</v>
      </c>
      <c r="C7" s="62"/>
      <c r="D7" s="63"/>
      <c r="E7" s="64"/>
      <c r="F7" s="65" t="s">
        <v>14</v>
      </c>
      <c r="G7" s="65"/>
      <c r="H7" s="66"/>
      <c r="I7" s="60"/>
    </row>
    <row r="8" spans="2:9" ht="11.25">
      <c r="B8" s="67" t="s">
        <v>15</v>
      </c>
      <c r="C8" s="68" t="s">
        <v>16</v>
      </c>
      <c r="D8" s="68"/>
      <c r="E8" s="64"/>
      <c r="F8" s="68" t="s">
        <v>15</v>
      </c>
      <c r="G8" s="68" t="s">
        <v>16</v>
      </c>
      <c r="H8" s="69"/>
      <c r="I8" s="60"/>
    </row>
    <row r="9" spans="1:9" ht="11.25">
      <c r="A9" s="70" t="s">
        <v>17</v>
      </c>
      <c r="B9" s="61">
        <v>1840</v>
      </c>
      <c r="C9" s="71">
        <v>1</v>
      </c>
      <c r="D9" s="71"/>
      <c r="E9" s="64"/>
      <c r="F9" s="62">
        <v>271</v>
      </c>
      <c r="G9" s="71">
        <v>1</v>
      </c>
      <c r="H9" s="69"/>
      <c r="I9" s="60"/>
    </row>
    <row r="10" spans="1:10" ht="9" customHeight="1">
      <c r="A10" s="72" t="s">
        <v>18</v>
      </c>
      <c r="B10" s="72">
        <v>1097</v>
      </c>
      <c r="C10" s="73">
        <v>0.596195652173913</v>
      </c>
      <c r="D10" s="73"/>
      <c r="E10" s="74"/>
      <c r="F10" s="49">
        <v>175</v>
      </c>
      <c r="G10" s="73">
        <v>0.6457564575645757</v>
      </c>
      <c r="H10" s="75"/>
      <c r="I10" s="60"/>
      <c r="J10" s="76"/>
    </row>
    <row r="11" spans="1:10" ht="9" customHeight="1">
      <c r="A11" s="72" t="s">
        <v>19</v>
      </c>
      <c r="B11" s="72">
        <v>743</v>
      </c>
      <c r="C11" s="73">
        <v>0.40380434782608693</v>
      </c>
      <c r="D11" s="77"/>
      <c r="E11" s="74"/>
      <c r="F11" s="49">
        <v>94</v>
      </c>
      <c r="G11" s="73">
        <v>0.34686346863468637</v>
      </c>
      <c r="H11" s="75"/>
      <c r="I11" s="60"/>
      <c r="J11" s="76"/>
    </row>
    <row r="12" spans="1:9" ht="9" customHeight="1">
      <c r="A12" s="61" t="s">
        <v>20</v>
      </c>
      <c r="B12" s="61">
        <v>0</v>
      </c>
      <c r="C12" s="71">
        <v>0</v>
      </c>
      <c r="D12" s="71"/>
      <c r="E12" s="64"/>
      <c r="F12" s="62">
        <v>2</v>
      </c>
      <c r="G12" s="71">
        <v>0.007380073800738007</v>
      </c>
      <c r="H12" s="69"/>
      <c r="I12" s="60"/>
    </row>
    <row r="13" spans="1:9" ht="9" customHeight="1">
      <c r="A13" s="72" t="s">
        <v>21</v>
      </c>
      <c r="B13" s="72">
        <v>1614</v>
      </c>
      <c r="C13" s="73">
        <v>0.8771739130434782</v>
      </c>
      <c r="D13" s="73"/>
      <c r="E13" s="74"/>
      <c r="F13" s="49">
        <v>240</v>
      </c>
      <c r="G13" s="73">
        <v>0.8856088560885609</v>
      </c>
      <c r="H13" s="75"/>
      <c r="I13" s="60"/>
    </row>
    <row r="14" spans="1:9" ht="9" customHeight="1">
      <c r="A14" s="72" t="s">
        <v>22</v>
      </c>
      <c r="B14" s="72">
        <v>145</v>
      </c>
      <c r="C14" s="73">
        <v>0.07880434782608696</v>
      </c>
      <c r="D14" s="73"/>
      <c r="E14" s="74"/>
      <c r="F14" s="49">
        <v>18</v>
      </c>
      <c r="G14" s="73">
        <v>0.06642066420664207</v>
      </c>
      <c r="H14" s="75"/>
      <c r="I14" s="60"/>
    </row>
    <row r="15" spans="1:9" ht="9" customHeight="1">
      <c r="A15" s="72" t="s">
        <v>23</v>
      </c>
      <c r="B15" s="72">
        <v>28</v>
      </c>
      <c r="C15" s="73">
        <v>0.015217391304347827</v>
      </c>
      <c r="D15" s="73"/>
      <c r="E15" s="74"/>
      <c r="F15" s="49">
        <v>6</v>
      </c>
      <c r="G15" s="73">
        <v>0.02214022140221402</v>
      </c>
      <c r="H15" s="75"/>
      <c r="I15" s="60"/>
    </row>
    <row r="16" spans="1:9" ht="9" customHeight="1">
      <c r="A16" s="72" t="s">
        <v>24</v>
      </c>
      <c r="B16" s="72">
        <v>5</v>
      </c>
      <c r="C16" s="73">
        <v>0.002717391304347826</v>
      </c>
      <c r="D16" s="73"/>
      <c r="E16" s="74"/>
      <c r="F16" s="49">
        <v>0</v>
      </c>
      <c r="G16" s="73">
        <v>0</v>
      </c>
      <c r="H16" s="75"/>
      <c r="I16" s="60"/>
    </row>
    <row r="17" spans="1:9" ht="9" customHeight="1">
      <c r="A17" s="72" t="s">
        <v>25</v>
      </c>
      <c r="B17" s="72">
        <v>27</v>
      </c>
      <c r="C17" s="73">
        <v>0.014673913043478261</v>
      </c>
      <c r="D17" s="73"/>
      <c r="E17" s="74"/>
      <c r="F17" s="49">
        <v>5</v>
      </c>
      <c r="G17" s="73">
        <v>0.01845018450184502</v>
      </c>
      <c r="H17" s="75"/>
      <c r="I17" s="60"/>
    </row>
    <row r="18" spans="1:9" ht="9" customHeight="1">
      <c r="A18" s="72" t="s">
        <v>26</v>
      </c>
      <c r="B18" s="72">
        <v>21</v>
      </c>
      <c r="C18" s="73">
        <v>0.01141304347826087</v>
      </c>
      <c r="D18" s="73"/>
      <c r="E18" s="74"/>
      <c r="F18" s="49">
        <v>0</v>
      </c>
      <c r="G18" s="73">
        <v>0</v>
      </c>
      <c r="H18" s="75"/>
      <c r="I18" s="60"/>
    </row>
    <row r="19" spans="1:9" ht="9" customHeight="1">
      <c r="A19" s="61" t="s">
        <v>20</v>
      </c>
      <c r="B19" s="61">
        <v>0</v>
      </c>
      <c r="C19" s="71">
        <v>0</v>
      </c>
      <c r="D19" s="71"/>
      <c r="E19" s="64"/>
      <c r="F19" s="78">
        <v>2</v>
      </c>
      <c r="G19" s="71">
        <v>0.007380073800738007</v>
      </c>
      <c r="H19" s="69"/>
      <c r="I19" s="60"/>
    </row>
    <row r="20" spans="1:9" ht="9" customHeight="1">
      <c r="A20" s="72" t="s">
        <v>27</v>
      </c>
      <c r="B20" s="79" t="s">
        <v>28</v>
      </c>
      <c r="C20" s="101" t="s">
        <v>101</v>
      </c>
      <c r="D20" s="80"/>
      <c r="E20" s="57"/>
      <c r="F20" s="81" t="s">
        <v>28</v>
      </c>
      <c r="G20" s="101" t="s">
        <v>101</v>
      </c>
      <c r="H20" s="82"/>
      <c r="I20" s="60"/>
    </row>
    <row r="21" spans="1:9" ht="9" customHeight="1">
      <c r="A21" s="61"/>
      <c r="B21" s="67" t="s">
        <v>29</v>
      </c>
      <c r="C21" s="100">
        <v>22.91</v>
      </c>
      <c r="D21" s="71"/>
      <c r="E21" s="64"/>
      <c r="F21" s="68" t="s">
        <v>29</v>
      </c>
      <c r="G21" s="109">
        <v>22.99</v>
      </c>
      <c r="H21" s="83"/>
      <c r="I21" s="60"/>
    </row>
    <row r="22" spans="1:9" ht="9" customHeight="1">
      <c r="A22" s="72" t="s">
        <v>30</v>
      </c>
      <c r="B22" s="72">
        <v>1491</v>
      </c>
      <c r="C22" s="73">
        <v>0.8103260869565218</v>
      </c>
      <c r="D22" s="73"/>
      <c r="E22" s="74"/>
      <c r="F22" s="49">
        <v>208</v>
      </c>
      <c r="G22" s="73">
        <v>0.7675276752767528</v>
      </c>
      <c r="H22" s="75"/>
      <c r="I22" s="60"/>
    </row>
    <row r="23" spans="1:9" ht="9" customHeight="1">
      <c r="A23" s="72" t="s">
        <v>31</v>
      </c>
      <c r="B23" s="72">
        <v>20</v>
      </c>
      <c r="C23" s="73">
        <v>0.010869565217391304</v>
      </c>
      <c r="D23" s="73"/>
      <c r="E23" s="74"/>
      <c r="F23" s="49">
        <v>3</v>
      </c>
      <c r="G23" s="73">
        <v>0.01107011070110701</v>
      </c>
      <c r="H23" s="75"/>
      <c r="I23" s="60"/>
    </row>
    <row r="24" spans="1:9" ht="9" customHeight="1">
      <c r="A24" s="72" t="s">
        <v>32</v>
      </c>
      <c r="B24" s="72">
        <v>181</v>
      </c>
      <c r="C24" s="73">
        <v>0.0983695652173913</v>
      </c>
      <c r="D24" s="73"/>
      <c r="E24" s="74"/>
      <c r="F24" s="49">
        <v>29</v>
      </c>
      <c r="G24" s="73">
        <v>0.1070110701107011</v>
      </c>
      <c r="H24" s="75"/>
      <c r="I24" s="60"/>
    </row>
    <row r="25" spans="1:9" ht="9" customHeight="1">
      <c r="A25" s="72" t="s">
        <v>33</v>
      </c>
      <c r="B25" s="72">
        <v>15</v>
      </c>
      <c r="C25" s="73">
        <v>0.008152173913043478</v>
      </c>
      <c r="D25" s="73"/>
      <c r="E25" s="74"/>
      <c r="F25" s="49">
        <v>2</v>
      </c>
      <c r="G25" s="73">
        <v>0.007380073800738007</v>
      </c>
      <c r="H25" s="75"/>
      <c r="I25" s="60"/>
    </row>
    <row r="26" spans="1:9" ht="9" customHeight="1">
      <c r="A26" s="72" t="s">
        <v>34</v>
      </c>
      <c r="B26" s="72">
        <v>65</v>
      </c>
      <c r="C26" s="73">
        <v>0.035326086956521736</v>
      </c>
      <c r="D26" s="73"/>
      <c r="E26" s="74"/>
      <c r="F26" s="49">
        <v>13</v>
      </c>
      <c r="G26" s="73">
        <v>0.04797047970479705</v>
      </c>
      <c r="H26" s="75"/>
      <c r="I26" s="60"/>
    </row>
    <row r="27" spans="1:9" ht="9" customHeight="1">
      <c r="A27" s="72" t="s">
        <v>35</v>
      </c>
      <c r="B27" s="72">
        <v>68</v>
      </c>
      <c r="C27" s="73">
        <v>0.03695652173913044</v>
      </c>
      <c r="D27" s="73"/>
      <c r="E27" s="74"/>
      <c r="F27" s="49">
        <v>14</v>
      </c>
      <c r="G27" s="73">
        <v>0.05166051660516605</v>
      </c>
      <c r="H27" s="75"/>
      <c r="I27" s="60"/>
    </row>
    <row r="28" spans="1:9" ht="9" customHeight="1">
      <c r="A28" s="61" t="s">
        <v>20</v>
      </c>
      <c r="B28" s="61">
        <v>0</v>
      </c>
      <c r="C28" s="71">
        <v>0</v>
      </c>
      <c r="D28" s="71"/>
      <c r="E28" s="64"/>
      <c r="F28" s="78">
        <v>2</v>
      </c>
      <c r="G28" s="71">
        <v>0.007380073800738007</v>
      </c>
      <c r="H28" s="69"/>
      <c r="I28" s="60"/>
    </row>
    <row r="29" spans="1:9" ht="9" customHeight="1">
      <c r="A29" s="72" t="s">
        <v>97</v>
      </c>
      <c r="B29" s="72">
        <v>1005</v>
      </c>
      <c r="C29" s="73">
        <v>0.5461956521739131</v>
      </c>
      <c r="D29" s="73"/>
      <c r="E29" s="74"/>
      <c r="F29" s="49">
        <v>4</v>
      </c>
      <c r="G29" s="73">
        <v>0.014760147601476014</v>
      </c>
      <c r="H29" s="75"/>
      <c r="I29" s="60"/>
    </row>
    <row r="30" spans="1:9" ht="9" customHeight="1">
      <c r="A30" s="72" t="s">
        <v>98</v>
      </c>
      <c r="B30" s="72">
        <v>303</v>
      </c>
      <c r="C30" s="73">
        <v>0.16467391304347825</v>
      </c>
      <c r="D30" s="73"/>
      <c r="E30" s="74"/>
      <c r="F30" s="49">
        <v>99</v>
      </c>
      <c r="G30" s="73">
        <v>0.36531365313653136</v>
      </c>
      <c r="H30" s="75"/>
      <c r="I30" s="60"/>
    </row>
    <row r="31" spans="1:9" ht="9" customHeight="1">
      <c r="A31" s="72" t="s">
        <v>99</v>
      </c>
      <c r="B31" s="72">
        <v>532</v>
      </c>
      <c r="C31" s="73">
        <v>0.2891304347826087</v>
      </c>
      <c r="D31" s="73"/>
      <c r="E31" s="74"/>
      <c r="F31" s="49">
        <v>166</v>
      </c>
      <c r="G31" s="73">
        <v>0.6125461254612546</v>
      </c>
      <c r="H31" s="75"/>
      <c r="I31" s="60"/>
    </row>
    <row r="32" spans="1:9" ht="9" customHeight="1">
      <c r="A32" s="61" t="s">
        <v>20</v>
      </c>
      <c r="B32" s="61">
        <v>0</v>
      </c>
      <c r="C32" s="71">
        <v>0</v>
      </c>
      <c r="D32" s="71"/>
      <c r="E32" s="64"/>
      <c r="F32" s="78">
        <v>2</v>
      </c>
      <c r="G32" s="71">
        <v>0.007380073800738007</v>
      </c>
      <c r="H32" s="69"/>
      <c r="I32" s="60"/>
    </row>
    <row r="33" spans="1:9" ht="9" customHeight="1">
      <c r="A33" s="72" t="s">
        <v>80</v>
      </c>
      <c r="B33" s="72">
        <v>692</v>
      </c>
      <c r="C33" s="73">
        <v>0.3760869565217391</v>
      </c>
      <c r="D33" s="73"/>
      <c r="E33" s="74"/>
      <c r="F33" s="49">
        <v>114</v>
      </c>
      <c r="G33" s="73">
        <v>0.42066420664206644</v>
      </c>
      <c r="H33" s="75"/>
      <c r="I33" s="60"/>
    </row>
    <row r="34" spans="1:9" ht="9" customHeight="1">
      <c r="A34" s="72" t="s">
        <v>36</v>
      </c>
      <c r="B34" s="72">
        <v>480</v>
      </c>
      <c r="C34" s="73">
        <v>0.2608695652173913</v>
      </c>
      <c r="D34" s="73"/>
      <c r="E34" s="74"/>
      <c r="F34" s="49">
        <v>77</v>
      </c>
      <c r="G34" s="73">
        <v>0.28413284132841327</v>
      </c>
      <c r="H34" s="75"/>
      <c r="I34" s="60"/>
    </row>
    <row r="35" spans="1:9" ht="9" customHeight="1">
      <c r="A35" s="72" t="s">
        <v>37</v>
      </c>
      <c r="B35" s="72">
        <v>396</v>
      </c>
      <c r="C35" s="73">
        <v>0.21521739130434783</v>
      </c>
      <c r="D35" s="73"/>
      <c r="E35" s="74"/>
      <c r="F35" s="49">
        <v>54</v>
      </c>
      <c r="G35" s="73">
        <v>0.1992619926199262</v>
      </c>
      <c r="H35" s="75"/>
      <c r="I35" s="60"/>
    </row>
    <row r="36" spans="1:9" ht="9" customHeight="1">
      <c r="A36" s="72" t="s">
        <v>38</v>
      </c>
      <c r="B36" s="72">
        <v>173</v>
      </c>
      <c r="C36" s="73">
        <v>0.09402173913043478</v>
      </c>
      <c r="D36" s="73"/>
      <c r="E36" s="74"/>
      <c r="F36" s="49">
        <v>13</v>
      </c>
      <c r="G36" s="73">
        <v>0.04797047970479705</v>
      </c>
      <c r="H36" s="75"/>
      <c r="I36" s="60"/>
    </row>
    <row r="37" spans="1:9" ht="9" customHeight="1">
      <c r="A37" s="72" t="s">
        <v>39</v>
      </c>
      <c r="B37" s="72">
        <v>99</v>
      </c>
      <c r="C37" s="73">
        <v>0.05380434782608696</v>
      </c>
      <c r="D37" s="73"/>
      <c r="E37" s="74"/>
      <c r="F37" s="49">
        <v>11</v>
      </c>
      <c r="G37" s="73">
        <v>0.04059040590405904</v>
      </c>
      <c r="H37" s="75"/>
      <c r="I37" s="60"/>
    </row>
    <row r="38" spans="1:9" ht="9" customHeight="1">
      <c r="A38" s="61" t="s">
        <v>20</v>
      </c>
      <c r="B38" s="61">
        <v>0</v>
      </c>
      <c r="C38" s="71">
        <v>0</v>
      </c>
      <c r="D38" s="71"/>
      <c r="E38" s="64"/>
      <c r="F38" s="78">
        <v>2</v>
      </c>
      <c r="G38" s="71">
        <v>0.007380073800738007</v>
      </c>
      <c r="H38" s="69"/>
      <c r="I38" s="84"/>
    </row>
    <row r="39" spans="1:9" ht="9" customHeight="1">
      <c r="A39" s="72" t="s">
        <v>40</v>
      </c>
      <c r="B39" s="72">
        <v>788</v>
      </c>
      <c r="C39" s="73">
        <v>0.4282608695652174</v>
      </c>
      <c r="D39" s="73"/>
      <c r="E39" s="74"/>
      <c r="F39" s="49">
        <v>104</v>
      </c>
      <c r="G39" s="73">
        <v>0.3837638376383764</v>
      </c>
      <c r="H39" s="75"/>
      <c r="I39" s="60"/>
    </row>
    <row r="40" spans="1:9" ht="9" customHeight="1">
      <c r="A40" s="72" t="s">
        <v>41</v>
      </c>
      <c r="B40" s="72">
        <v>1017</v>
      </c>
      <c r="C40" s="73">
        <v>0.5527173913043478</v>
      </c>
      <c r="D40" s="73"/>
      <c r="E40" s="74"/>
      <c r="F40" s="49">
        <v>161</v>
      </c>
      <c r="G40" s="73">
        <v>0.5940959409594095</v>
      </c>
      <c r="H40" s="75"/>
      <c r="I40" s="60"/>
    </row>
    <row r="41" spans="1:9" ht="9" customHeight="1">
      <c r="A41" s="72" t="s">
        <v>42</v>
      </c>
      <c r="B41" s="72">
        <v>35</v>
      </c>
      <c r="C41" s="73">
        <v>0.019021739130434784</v>
      </c>
      <c r="D41" s="73"/>
      <c r="E41" s="74"/>
      <c r="F41" s="49">
        <v>4</v>
      </c>
      <c r="G41" s="73">
        <v>0.014760147601476014</v>
      </c>
      <c r="H41" s="75"/>
      <c r="I41" s="60"/>
    </row>
    <row r="42" spans="1:9" ht="9" customHeight="1">
      <c r="A42" s="61" t="s">
        <v>20</v>
      </c>
      <c r="B42" s="61">
        <v>0</v>
      </c>
      <c r="C42" s="71">
        <v>0</v>
      </c>
      <c r="D42" s="71"/>
      <c r="E42" s="64"/>
      <c r="F42" s="78">
        <v>2</v>
      </c>
      <c r="G42" s="71">
        <v>0.007380073800738007</v>
      </c>
      <c r="H42" s="69"/>
      <c r="I42" s="60"/>
    </row>
    <row r="43" spans="1:9" ht="9" customHeight="1">
      <c r="A43" s="72" t="s">
        <v>43</v>
      </c>
      <c r="B43" s="72" t="s">
        <v>87</v>
      </c>
      <c r="C43" s="73"/>
      <c r="D43" s="73"/>
      <c r="E43" s="74"/>
      <c r="F43" s="49"/>
      <c r="G43" s="73"/>
      <c r="H43" s="75"/>
      <c r="I43" s="60"/>
    </row>
    <row r="44" spans="1:9" ht="9" customHeight="1">
      <c r="A44" s="72" t="s">
        <v>44</v>
      </c>
      <c r="B44" s="72">
        <v>7</v>
      </c>
      <c r="C44" s="73">
        <v>0.008883248730964468</v>
      </c>
      <c r="D44" s="73"/>
      <c r="E44" s="74"/>
      <c r="F44" s="49">
        <v>1</v>
      </c>
      <c r="G44" s="73">
        <v>0.009615384615384616</v>
      </c>
      <c r="H44" s="75"/>
      <c r="I44" s="60"/>
    </row>
    <row r="45" spans="1:9" ht="9" customHeight="1">
      <c r="A45" s="85" t="s">
        <v>45</v>
      </c>
      <c r="B45" s="49">
        <v>315</v>
      </c>
      <c r="C45" s="73">
        <v>0.399746192893401</v>
      </c>
      <c r="D45" s="86"/>
      <c r="F45" s="49">
        <v>28</v>
      </c>
      <c r="G45" s="73">
        <v>0.2692307692307692</v>
      </c>
      <c r="H45" s="75"/>
      <c r="I45" s="60"/>
    </row>
    <row r="46" spans="1:9" ht="9" customHeight="1">
      <c r="A46" s="72" t="s">
        <v>46</v>
      </c>
      <c r="B46" s="72">
        <v>279</v>
      </c>
      <c r="C46" s="73">
        <v>0.35406091370558374</v>
      </c>
      <c r="D46" s="73"/>
      <c r="E46" s="74"/>
      <c r="F46" s="49">
        <v>49</v>
      </c>
      <c r="G46" s="73">
        <v>0.47115384615384615</v>
      </c>
      <c r="H46" s="75"/>
      <c r="I46" s="60"/>
    </row>
    <row r="47" spans="1:9" ht="9" customHeight="1">
      <c r="A47" s="85" t="s">
        <v>47</v>
      </c>
      <c r="B47" s="49">
        <v>93</v>
      </c>
      <c r="C47" s="73">
        <v>0.11802030456852793</v>
      </c>
      <c r="D47" s="86"/>
      <c r="F47" s="49">
        <v>13</v>
      </c>
      <c r="G47" s="73">
        <v>0.125</v>
      </c>
      <c r="H47" s="75"/>
      <c r="I47" s="60"/>
    </row>
    <row r="48" spans="1:9" ht="9" customHeight="1">
      <c r="A48" s="85" t="s">
        <v>48</v>
      </c>
      <c r="B48" s="49">
        <v>32</v>
      </c>
      <c r="C48" s="73">
        <v>0.04060913705583756</v>
      </c>
      <c r="D48" s="86"/>
      <c r="F48" s="49">
        <v>5</v>
      </c>
      <c r="G48" s="73">
        <v>0.04807692307692308</v>
      </c>
      <c r="H48" s="75"/>
      <c r="I48" s="60"/>
    </row>
    <row r="49" spans="1:9" ht="9" customHeight="1">
      <c r="A49" s="85" t="s">
        <v>49</v>
      </c>
      <c r="B49" s="49">
        <v>13</v>
      </c>
      <c r="C49" s="73">
        <v>0.01649746192893401</v>
      </c>
      <c r="D49" s="86"/>
      <c r="F49" s="49">
        <v>0</v>
      </c>
      <c r="G49" s="73">
        <v>0</v>
      </c>
      <c r="H49" s="75"/>
      <c r="I49" s="60"/>
    </row>
    <row r="50" spans="1:9" ht="9" customHeight="1">
      <c r="A50" s="85" t="s">
        <v>50</v>
      </c>
      <c r="B50" s="49">
        <v>7</v>
      </c>
      <c r="C50" s="73">
        <v>0.008883248730964468</v>
      </c>
      <c r="D50" s="86"/>
      <c r="F50" s="49">
        <v>1</v>
      </c>
      <c r="G50" s="73">
        <v>0.009615384615384616</v>
      </c>
      <c r="H50" s="75"/>
      <c r="I50" s="60"/>
    </row>
    <row r="51" spans="1:9" ht="9" customHeight="1">
      <c r="A51" s="85" t="s">
        <v>81</v>
      </c>
      <c r="B51" s="49">
        <v>4</v>
      </c>
      <c r="C51" s="73">
        <v>0.005076142131979695</v>
      </c>
      <c r="D51" s="86"/>
      <c r="F51" s="49">
        <v>0</v>
      </c>
      <c r="G51" s="73">
        <v>0</v>
      </c>
      <c r="H51" s="75"/>
      <c r="I51" s="60"/>
    </row>
    <row r="52" spans="1:9" ht="9" customHeight="1">
      <c r="A52" s="85" t="s">
        <v>82</v>
      </c>
      <c r="B52" s="49">
        <v>38</v>
      </c>
      <c r="C52" s="73">
        <v>0.048223350253807105</v>
      </c>
      <c r="D52" s="86"/>
      <c r="F52" s="49">
        <v>7</v>
      </c>
      <c r="G52" s="73">
        <v>0.0673076923076923</v>
      </c>
      <c r="H52" s="75"/>
      <c r="I52" s="60"/>
    </row>
    <row r="53" spans="1:9" ht="9" customHeight="1">
      <c r="A53" s="87" t="s">
        <v>20</v>
      </c>
      <c r="B53" s="62">
        <v>0</v>
      </c>
      <c r="C53" s="71">
        <v>0</v>
      </c>
      <c r="D53" s="83"/>
      <c r="E53" s="88"/>
      <c r="F53" s="62">
        <v>0</v>
      </c>
      <c r="G53" s="71">
        <v>0</v>
      </c>
      <c r="H53" s="69"/>
      <c r="I53" s="60"/>
    </row>
    <row r="54" spans="1:9" ht="9" customHeight="1">
      <c r="A54" s="89" t="s">
        <v>52</v>
      </c>
      <c r="B54" s="49"/>
      <c r="C54" s="73"/>
      <c r="D54" s="86"/>
      <c r="F54" s="49"/>
      <c r="G54" s="73"/>
      <c r="H54" s="75"/>
      <c r="I54" s="60"/>
    </row>
    <row r="55" spans="1:9" ht="9" customHeight="1">
      <c r="A55" s="85" t="s">
        <v>53</v>
      </c>
      <c r="B55" s="49">
        <v>234</v>
      </c>
      <c r="C55" s="73">
        <v>0.23008849557522124</v>
      </c>
      <c r="D55" s="86"/>
      <c r="F55" s="49">
        <v>31</v>
      </c>
      <c r="G55" s="73">
        <v>0.19254658385093168</v>
      </c>
      <c r="H55" s="75"/>
      <c r="I55" s="60"/>
    </row>
    <row r="56" spans="1:9" ht="9" customHeight="1">
      <c r="A56" s="85" t="s">
        <v>54</v>
      </c>
      <c r="B56" s="49">
        <v>363</v>
      </c>
      <c r="C56" s="73">
        <v>0.35693215339233036</v>
      </c>
      <c r="D56" s="86"/>
      <c r="F56" s="49">
        <v>70</v>
      </c>
      <c r="G56" s="73">
        <v>0.43478260869565216</v>
      </c>
      <c r="H56" s="75"/>
      <c r="I56" s="60"/>
    </row>
    <row r="57" spans="1:9" ht="9" customHeight="1">
      <c r="A57" s="85" t="s">
        <v>45</v>
      </c>
      <c r="B57" s="49">
        <v>220</v>
      </c>
      <c r="C57" s="73">
        <v>0.21632251720747295</v>
      </c>
      <c r="D57" s="86"/>
      <c r="F57" s="49">
        <v>30</v>
      </c>
      <c r="G57" s="73">
        <v>0.18633540372670807</v>
      </c>
      <c r="H57" s="75"/>
      <c r="I57" s="60"/>
    </row>
    <row r="58" spans="1:9" ht="9" customHeight="1">
      <c r="A58" s="85" t="s">
        <v>46</v>
      </c>
      <c r="B58" s="49">
        <v>85</v>
      </c>
      <c r="C58" s="73">
        <v>0.08357915437561456</v>
      </c>
      <c r="D58" s="86"/>
      <c r="F58" s="49">
        <v>10</v>
      </c>
      <c r="G58" s="73">
        <v>0.062111801242236024</v>
      </c>
      <c r="H58" s="75"/>
      <c r="I58" s="60"/>
    </row>
    <row r="59" spans="1:9" ht="9" customHeight="1">
      <c r="A59" s="85" t="s">
        <v>47</v>
      </c>
      <c r="B59" s="49">
        <v>38</v>
      </c>
      <c r="C59" s="73">
        <v>0.03736479842674533</v>
      </c>
      <c r="D59" s="86"/>
      <c r="F59" s="49">
        <v>5</v>
      </c>
      <c r="G59" s="73">
        <v>0.031055900621118012</v>
      </c>
      <c r="H59" s="75"/>
      <c r="I59" s="60"/>
    </row>
    <row r="60" spans="1:9" ht="9" customHeight="1">
      <c r="A60" s="85" t="s">
        <v>48</v>
      </c>
      <c r="B60" s="49">
        <v>14</v>
      </c>
      <c r="C60" s="73">
        <v>0.01376597836774828</v>
      </c>
      <c r="D60" s="86"/>
      <c r="F60" s="49">
        <v>1</v>
      </c>
      <c r="G60" s="73">
        <v>0.006211180124223602</v>
      </c>
      <c r="H60" s="75"/>
      <c r="I60" s="60"/>
    </row>
    <row r="61" spans="1:9" ht="9" customHeight="1">
      <c r="A61" s="85" t="s">
        <v>49</v>
      </c>
      <c r="B61" s="49">
        <v>13</v>
      </c>
      <c r="C61" s="73">
        <v>0.012782694198623401</v>
      </c>
      <c r="D61" s="86"/>
      <c r="F61" s="49">
        <v>2</v>
      </c>
      <c r="G61" s="73">
        <v>0.012422360248447204</v>
      </c>
      <c r="H61" s="75"/>
      <c r="I61" s="60"/>
    </row>
    <row r="62" spans="1:9" ht="9" customHeight="1">
      <c r="A62" s="85" t="s">
        <v>50</v>
      </c>
      <c r="B62" s="49">
        <v>9</v>
      </c>
      <c r="C62" s="73">
        <v>0.008849557522123894</v>
      </c>
      <c r="D62" s="86"/>
      <c r="F62" s="49">
        <v>3</v>
      </c>
      <c r="G62" s="73">
        <v>0.018633540372670808</v>
      </c>
      <c r="H62" s="75"/>
      <c r="I62" s="60"/>
    </row>
    <row r="63" spans="1:9" ht="9" customHeight="1">
      <c r="A63" s="85" t="s">
        <v>51</v>
      </c>
      <c r="B63" s="49">
        <v>41</v>
      </c>
      <c r="C63" s="73">
        <v>0.04031465093411996</v>
      </c>
      <c r="D63" s="86"/>
      <c r="F63" s="49">
        <v>9</v>
      </c>
      <c r="G63" s="73">
        <v>0.055900621118012424</v>
      </c>
      <c r="H63" s="75"/>
      <c r="I63" s="60"/>
    </row>
    <row r="64" spans="1:9" ht="9" customHeight="1">
      <c r="A64" s="87" t="s">
        <v>20</v>
      </c>
      <c r="B64" s="62">
        <v>0</v>
      </c>
      <c r="C64" s="71">
        <v>0</v>
      </c>
      <c r="D64" s="83"/>
      <c r="E64" s="88"/>
      <c r="F64" s="62">
        <v>0</v>
      </c>
      <c r="G64" s="71">
        <v>0</v>
      </c>
      <c r="H64" s="69"/>
      <c r="I64" s="60"/>
    </row>
    <row r="65" spans="1:9" ht="9" customHeight="1">
      <c r="A65" s="85" t="s">
        <v>55</v>
      </c>
      <c r="B65" s="90" t="s">
        <v>56</v>
      </c>
      <c r="C65" s="49">
        <v>3.151</v>
      </c>
      <c r="D65" s="91"/>
      <c r="F65" s="90" t="s">
        <v>56</v>
      </c>
      <c r="G65" s="93">
        <v>3.141</v>
      </c>
      <c r="H65" s="75"/>
      <c r="I65" s="60"/>
    </row>
    <row r="66" spans="1:9" ht="9" customHeight="1">
      <c r="A66" s="92"/>
      <c r="B66" s="90" t="s">
        <v>57</v>
      </c>
      <c r="C66" s="93">
        <v>0.47</v>
      </c>
      <c r="D66" s="91"/>
      <c r="F66" s="90" t="s">
        <v>57</v>
      </c>
      <c r="G66" s="93">
        <v>0.488</v>
      </c>
      <c r="H66" s="75"/>
      <c r="I66" s="60"/>
    </row>
    <row r="67" spans="1:9" ht="9" customHeight="1">
      <c r="A67" s="92"/>
      <c r="B67" s="90" t="s">
        <v>58</v>
      </c>
      <c r="C67" s="93">
        <v>4</v>
      </c>
      <c r="D67" s="94"/>
      <c r="F67" s="90" t="s">
        <v>58</v>
      </c>
      <c r="G67" s="93">
        <v>4</v>
      </c>
      <c r="H67" s="75"/>
      <c r="I67" s="60"/>
    </row>
    <row r="68" spans="1:9" ht="9" customHeight="1">
      <c r="A68" s="92"/>
      <c r="B68" s="90" t="s">
        <v>59</v>
      </c>
      <c r="C68" s="93">
        <v>2.012</v>
      </c>
      <c r="D68" s="91"/>
      <c r="F68" s="90" t="s">
        <v>59</v>
      </c>
      <c r="G68" s="93">
        <v>2.131</v>
      </c>
      <c r="H68" s="75"/>
      <c r="I68" s="60"/>
    </row>
    <row r="69" spans="1:9" ht="9" customHeight="1">
      <c r="A69" s="95"/>
      <c r="B69" s="68" t="s">
        <v>60</v>
      </c>
      <c r="C69" s="62">
        <v>1838</v>
      </c>
      <c r="D69" s="63"/>
      <c r="E69" s="88"/>
      <c r="F69" s="68" t="s">
        <v>60</v>
      </c>
      <c r="G69" s="62">
        <v>269</v>
      </c>
      <c r="H69" s="69"/>
      <c r="I69" s="60"/>
    </row>
    <row r="70" spans="1:9" ht="11.25">
      <c r="A70" s="57" t="s">
        <v>87</v>
      </c>
      <c r="B70" s="81"/>
      <c r="C70" s="96"/>
      <c r="D70" s="96"/>
      <c r="E70" s="96"/>
      <c r="F70" s="96"/>
      <c r="G70" s="96"/>
      <c r="H70" s="97"/>
      <c r="I70" s="60"/>
    </row>
    <row r="71" spans="1:9" ht="11.25">
      <c r="A71" s="108" t="s">
        <v>100</v>
      </c>
      <c r="B71" s="98"/>
      <c r="C71" s="98"/>
      <c r="D71" s="98"/>
      <c r="E71" s="98"/>
      <c r="F71" s="98"/>
      <c r="G71" s="98"/>
      <c r="H71" s="75"/>
      <c r="I71" s="60"/>
    </row>
    <row r="72" spans="1:9" ht="4.5" customHeight="1">
      <c r="A72" s="64"/>
      <c r="B72" s="88"/>
      <c r="C72" s="88"/>
      <c r="D72" s="88"/>
      <c r="E72" s="88"/>
      <c r="F72" s="88"/>
      <c r="G72" s="88"/>
      <c r="H72" s="69"/>
      <c r="I72" s="60"/>
    </row>
    <row r="90" ht="11.25">
      <c r="A90" s="99" t="s">
        <v>87</v>
      </c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1"/>
  <sheetViews>
    <sheetView workbookViewId="0" topLeftCell="A1">
      <selection activeCell="J2" sqref="J2"/>
    </sheetView>
  </sheetViews>
  <sheetFormatPr defaultColWidth="9.140625" defaultRowHeight="12.75"/>
  <cols>
    <col min="1" max="9" width="0.71875" style="103" customWidth="1"/>
    <col min="10" max="16384" width="9.140625" style="103" customWidth="1"/>
  </cols>
  <sheetData>
    <row r="1" spans="10:29" ht="26.25">
      <c r="J1" s="104" t="s">
        <v>102</v>
      </c>
      <c r="K1" s="105"/>
      <c r="L1" s="105"/>
      <c r="M1" s="105"/>
      <c r="N1" s="105"/>
      <c r="O1" s="105"/>
      <c r="P1" s="105"/>
      <c r="Q1" s="105"/>
      <c r="R1" s="105"/>
      <c r="S1" s="105"/>
      <c r="T1" s="104" t="s">
        <v>102</v>
      </c>
      <c r="U1" s="105"/>
      <c r="V1" s="105"/>
      <c r="W1" s="105"/>
      <c r="X1" s="105"/>
      <c r="Y1" s="105"/>
      <c r="Z1" s="105"/>
      <c r="AA1" s="105"/>
      <c r="AB1" s="105"/>
      <c r="AC1" s="105"/>
    </row>
    <row r="2" spans="1:29" ht="23.25">
      <c r="A2" s="119"/>
      <c r="B2" s="119"/>
      <c r="C2" s="119"/>
      <c r="D2" s="119"/>
      <c r="E2" s="119"/>
      <c r="F2" s="119"/>
      <c r="G2" s="119"/>
      <c r="H2" s="119"/>
      <c r="I2" s="119"/>
      <c r="J2" s="106" t="s">
        <v>66</v>
      </c>
      <c r="K2" s="107"/>
      <c r="L2" s="107"/>
      <c r="M2" s="107"/>
      <c r="N2" s="107"/>
      <c r="O2" s="107"/>
      <c r="P2" s="107"/>
      <c r="Q2" s="107"/>
      <c r="R2" s="107"/>
      <c r="S2" s="107"/>
      <c r="T2" s="106" t="s">
        <v>84</v>
      </c>
      <c r="U2" s="107"/>
      <c r="V2" s="107"/>
      <c r="W2" s="107"/>
      <c r="X2" s="107"/>
      <c r="Y2" s="107"/>
      <c r="Z2" s="107"/>
      <c r="AA2" s="107"/>
      <c r="AB2" s="107"/>
      <c r="AC2" s="107"/>
    </row>
    <row r="3" spans="1:9" ht="12.75">
      <c r="A3" s="119" t="s">
        <v>85</v>
      </c>
      <c r="B3" s="119"/>
      <c r="C3" s="119"/>
      <c r="D3" s="119"/>
      <c r="E3" s="119"/>
      <c r="F3" s="119"/>
      <c r="G3" s="119"/>
      <c r="H3" s="119"/>
      <c r="I3" s="119"/>
    </row>
    <row r="4" spans="1:9" ht="12.75">
      <c r="A4" s="119"/>
      <c r="B4" s="119"/>
      <c r="C4" s="119"/>
      <c r="D4" s="119"/>
      <c r="E4" s="119"/>
      <c r="F4" s="119"/>
      <c r="G4" s="119"/>
      <c r="H4" s="119"/>
      <c r="I4" s="119"/>
    </row>
    <row r="5" spans="1:9" ht="12.75">
      <c r="A5" s="119"/>
      <c r="B5" s="119"/>
      <c r="C5" s="119"/>
      <c r="D5" s="119"/>
      <c r="E5" s="119"/>
      <c r="F5" s="119"/>
      <c r="G5" s="119"/>
      <c r="H5" s="119"/>
      <c r="I5" s="119"/>
    </row>
    <row r="6" spans="1:9" ht="12.75">
      <c r="A6" s="119"/>
      <c r="B6" s="119"/>
      <c r="C6" s="119"/>
      <c r="D6" s="119"/>
      <c r="E6" s="119"/>
      <c r="F6" s="119"/>
      <c r="G6" s="119"/>
      <c r="H6" s="119"/>
      <c r="I6" s="119"/>
    </row>
    <row r="7" spans="1:9" ht="12.75">
      <c r="A7" s="119"/>
      <c r="B7" s="140" t="s">
        <v>83</v>
      </c>
      <c r="C7" s="140" t="s">
        <v>61</v>
      </c>
      <c r="D7" s="141" t="s">
        <v>62</v>
      </c>
      <c r="E7" s="141" t="s">
        <v>63</v>
      </c>
      <c r="F7" s="141" t="s">
        <v>64</v>
      </c>
      <c r="G7" s="141"/>
      <c r="H7" s="142" t="s">
        <v>17</v>
      </c>
      <c r="I7" s="119"/>
    </row>
    <row r="8" spans="1:9" ht="12.75">
      <c r="A8" s="139" t="s">
        <v>18</v>
      </c>
      <c r="B8" s="127">
        <v>76</v>
      </c>
      <c r="C8" s="127">
        <v>40</v>
      </c>
      <c r="D8" s="127">
        <v>46</v>
      </c>
      <c r="E8" s="127">
        <v>2</v>
      </c>
      <c r="F8" s="127">
        <v>11</v>
      </c>
      <c r="G8" s="127" t="s">
        <v>87</v>
      </c>
      <c r="H8" s="127">
        <f>SUM(B8:G8)</f>
        <v>175</v>
      </c>
      <c r="I8" s="119"/>
    </row>
    <row r="9" spans="1:9" ht="12.75">
      <c r="A9" s="139" t="s">
        <v>19</v>
      </c>
      <c r="B9" s="127">
        <v>38</v>
      </c>
      <c r="C9" s="127">
        <v>37</v>
      </c>
      <c r="D9" s="127">
        <v>8</v>
      </c>
      <c r="E9" s="127">
        <v>11</v>
      </c>
      <c r="F9" s="127">
        <v>0</v>
      </c>
      <c r="G9" s="127" t="s">
        <v>87</v>
      </c>
      <c r="H9" s="127">
        <f>SUM(B9:G9)</f>
        <v>94</v>
      </c>
      <c r="I9" s="119"/>
    </row>
    <row r="10" spans="1:9" ht="12.75">
      <c r="A10" s="119"/>
      <c r="B10" s="128"/>
      <c r="C10" s="128"/>
      <c r="D10" s="128"/>
      <c r="E10" s="128"/>
      <c r="F10" s="128"/>
      <c r="G10" s="128"/>
      <c r="H10" s="128">
        <f>SUM(H8:H9)</f>
        <v>269</v>
      </c>
      <c r="I10" s="119"/>
    </row>
    <row r="11" spans="1:9" ht="12.75">
      <c r="A11" s="119"/>
      <c r="B11" s="128"/>
      <c r="C11" s="128"/>
      <c r="D11" s="128"/>
      <c r="E11" s="128"/>
      <c r="F11" s="128"/>
      <c r="G11" s="128"/>
      <c r="H11" s="128"/>
      <c r="I11" s="119"/>
    </row>
    <row r="12" spans="1:9" ht="12.75">
      <c r="A12" s="119"/>
      <c r="B12" s="128"/>
      <c r="C12" s="128"/>
      <c r="D12" s="128"/>
      <c r="E12" s="128"/>
      <c r="F12" s="128"/>
      <c r="G12" s="128"/>
      <c r="H12" s="128"/>
      <c r="I12" s="119"/>
    </row>
    <row r="13" spans="1:9" ht="12.75">
      <c r="A13" s="119"/>
      <c r="B13" s="128"/>
      <c r="C13" s="128"/>
      <c r="D13" s="128"/>
      <c r="E13" s="128"/>
      <c r="F13" s="128"/>
      <c r="G13" s="128"/>
      <c r="H13" s="128"/>
      <c r="I13" s="119"/>
    </row>
    <row r="14" spans="1:9" ht="12.75">
      <c r="A14" s="119"/>
      <c r="B14" s="128"/>
      <c r="C14" s="128"/>
      <c r="D14" s="128"/>
      <c r="E14" s="128"/>
      <c r="F14" s="128"/>
      <c r="G14" s="128"/>
      <c r="H14" s="128"/>
      <c r="I14" s="119"/>
    </row>
    <row r="15" spans="1:9" ht="12.75">
      <c r="A15" s="139" t="s">
        <v>21</v>
      </c>
      <c r="B15" s="127">
        <v>98</v>
      </c>
      <c r="C15" s="127">
        <v>69</v>
      </c>
      <c r="D15" s="127">
        <v>50</v>
      </c>
      <c r="E15" s="127">
        <v>12</v>
      </c>
      <c r="F15" s="127">
        <v>11</v>
      </c>
      <c r="G15" s="127"/>
      <c r="H15" s="127">
        <f aca="true" t="shared" si="0" ref="H15:H20">SUM(B15:F15)</f>
        <v>240</v>
      </c>
      <c r="I15" s="119"/>
    </row>
    <row r="16" spans="1:9" ht="12.75">
      <c r="A16" s="139" t="s">
        <v>22</v>
      </c>
      <c r="B16" s="127">
        <v>12</v>
      </c>
      <c r="C16" s="127">
        <v>3</v>
      </c>
      <c r="D16" s="127">
        <v>3</v>
      </c>
      <c r="E16" s="127">
        <v>0</v>
      </c>
      <c r="F16" s="127">
        <v>0</v>
      </c>
      <c r="G16" s="127"/>
      <c r="H16" s="127">
        <f t="shared" si="0"/>
        <v>18</v>
      </c>
      <c r="I16" s="119"/>
    </row>
    <row r="17" spans="1:9" ht="12.75">
      <c r="A17" s="139" t="s">
        <v>23</v>
      </c>
      <c r="B17" s="127">
        <v>2</v>
      </c>
      <c r="C17" s="127">
        <v>4</v>
      </c>
      <c r="D17" s="127">
        <v>0</v>
      </c>
      <c r="E17" s="127">
        <v>0</v>
      </c>
      <c r="F17" s="127">
        <v>0</v>
      </c>
      <c r="G17" s="127"/>
      <c r="H17" s="127">
        <f t="shared" si="0"/>
        <v>6</v>
      </c>
      <c r="I17" s="119"/>
    </row>
    <row r="18" spans="1:9" ht="12.75">
      <c r="A18" s="139" t="s">
        <v>24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/>
      <c r="H18" s="127">
        <f t="shared" si="0"/>
        <v>0</v>
      </c>
      <c r="I18" s="119"/>
    </row>
    <row r="19" spans="1:9" ht="12.75">
      <c r="A19" s="139" t="s">
        <v>25</v>
      </c>
      <c r="B19" s="127">
        <v>2</v>
      </c>
      <c r="C19" s="127">
        <v>1</v>
      </c>
      <c r="D19" s="127">
        <v>1</v>
      </c>
      <c r="E19" s="127">
        <v>1</v>
      </c>
      <c r="F19" s="127">
        <v>0</v>
      </c>
      <c r="G19" s="127"/>
      <c r="H19" s="127">
        <f t="shared" si="0"/>
        <v>5</v>
      </c>
      <c r="I19" s="119"/>
    </row>
    <row r="20" spans="1:9" ht="12.75">
      <c r="A20" s="139" t="s">
        <v>26</v>
      </c>
      <c r="B20" s="127">
        <v>0</v>
      </c>
      <c r="C20" s="127">
        <v>0</v>
      </c>
      <c r="D20" s="127">
        <v>0</v>
      </c>
      <c r="E20" s="127">
        <v>0</v>
      </c>
      <c r="F20" s="127">
        <v>0</v>
      </c>
      <c r="G20" s="127"/>
      <c r="H20" s="127">
        <f t="shared" si="0"/>
        <v>0</v>
      </c>
      <c r="I20" s="119"/>
    </row>
    <row r="21" spans="1:9" ht="12.75">
      <c r="A21" s="139" t="s">
        <v>93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8"/>
      <c r="H21" s="128">
        <f>SUM(H15:H20)</f>
        <v>269</v>
      </c>
      <c r="I21" s="119"/>
    </row>
    <row r="22" spans="1:9" ht="12.75">
      <c r="A22" s="119"/>
      <c r="B22" s="119"/>
      <c r="C22" s="119"/>
      <c r="D22" s="119"/>
      <c r="E22" s="119"/>
      <c r="F22" s="119"/>
      <c r="G22" s="119"/>
      <c r="H22" s="119"/>
      <c r="I22" s="119"/>
    </row>
    <row r="23" spans="1:9" ht="12.75">
      <c r="A23" s="123" t="s">
        <v>21</v>
      </c>
      <c r="B23" s="119">
        <f aca="true" t="shared" si="1" ref="B23:G23">B15</f>
        <v>98</v>
      </c>
      <c r="C23" s="119">
        <f t="shared" si="1"/>
        <v>69</v>
      </c>
      <c r="D23" s="119">
        <f t="shared" si="1"/>
        <v>50</v>
      </c>
      <c r="E23" s="119">
        <f t="shared" si="1"/>
        <v>12</v>
      </c>
      <c r="F23" s="119">
        <f t="shared" si="1"/>
        <v>11</v>
      </c>
      <c r="G23" s="119">
        <f t="shared" si="1"/>
        <v>0</v>
      </c>
      <c r="H23" s="119">
        <f>SUM(B23:G23)</f>
        <v>240</v>
      </c>
      <c r="I23" s="119"/>
    </row>
    <row r="24" spans="1:9" ht="12.75">
      <c r="A24" s="123" t="s">
        <v>67</v>
      </c>
      <c r="B24" s="119">
        <f aca="true" t="shared" si="2" ref="B24:G24">B16</f>
        <v>12</v>
      </c>
      <c r="C24" s="119">
        <f t="shared" si="2"/>
        <v>3</v>
      </c>
      <c r="D24" s="119">
        <f t="shared" si="2"/>
        <v>3</v>
      </c>
      <c r="E24" s="119">
        <f t="shared" si="2"/>
        <v>0</v>
      </c>
      <c r="F24" s="119">
        <f t="shared" si="2"/>
        <v>0</v>
      </c>
      <c r="G24" s="119">
        <f t="shared" si="2"/>
        <v>0</v>
      </c>
      <c r="H24" s="119">
        <f>SUM(B24:G24)</f>
        <v>18</v>
      </c>
      <c r="I24" s="119"/>
    </row>
    <row r="25" spans="1:9" ht="12.75">
      <c r="A25" s="123" t="s">
        <v>65</v>
      </c>
      <c r="B25" s="119">
        <f>SUM(B17:B21)</f>
        <v>4</v>
      </c>
      <c r="C25" s="119">
        <f>SUM(C17:C21)</f>
        <v>5</v>
      </c>
      <c r="D25" s="119">
        <f>SUM(D17:D21)</f>
        <v>1</v>
      </c>
      <c r="E25" s="119">
        <f>SUM(E17:E21)</f>
        <v>1</v>
      </c>
      <c r="F25" s="119">
        <f>SUM(F17:F21)</f>
        <v>0</v>
      </c>
      <c r="G25" s="119">
        <f>SUM(G17:G20)</f>
        <v>0</v>
      </c>
      <c r="H25" s="119">
        <f>SUM(B25:G25)</f>
        <v>11</v>
      </c>
      <c r="I25" s="119"/>
    </row>
    <row r="26" spans="1:9" ht="12.75">
      <c r="A26" s="119"/>
      <c r="B26" s="119"/>
      <c r="C26" s="119"/>
      <c r="D26" s="119"/>
      <c r="E26" s="119"/>
      <c r="F26" s="119"/>
      <c r="G26" s="119"/>
      <c r="H26" s="119">
        <f>SUM(H23:H25)</f>
        <v>269</v>
      </c>
      <c r="I26" s="119"/>
    </row>
    <row r="27" spans="1:9" ht="12.75">
      <c r="A27" s="119" t="s">
        <v>68</v>
      </c>
      <c r="B27" s="119"/>
      <c r="C27" s="119"/>
      <c r="D27" s="119"/>
      <c r="E27" s="119"/>
      <c r="F27" s="119"/>
      <c r="G27" s="119"/>
      <c r="H27" s="119"/>
      <c r="I27" s="119"/>
    </row>
    <row r="28" spans="1:9" ht="12.75">
      <c r="A28" s="124" t="s">
        <v>69</v>
      </c>
      <c r="B28" s="124">
        <f>4+22+31+17</f>
        <v>74</v>
      </c>
      <c r="C28" s="124">
        <f>1+3+19+21+7</f>
        <v>51</v>
      </c>
      <c r="D28" s="124">
        <f>1+12+9+4</f>
        <v>26</v>
      </c>
      <c r="E28" s="124">
        <f>7+2+1</f>
        <v>10</v>
      </c>
      <c r="F28" s="124">
        <f>1+2</f>
        <v>3</v>
      </c>
      <c r="G28" s="124"/>
      <c r="H28" s="124">
        <f>SUM(B28:G28)</f>
        <v>164</v>
      </c>
      <c r="I28" s="119"/>
    </row>
    <row r="29" spans="1:9" ht="12.75">
      <c r="A29" s="124" t="s">
        <v>70</v>
      </c>
      <c r="B29" s="124">
        <f>5+6+7+3+3</f>
        <v>24</v>
      </c>
      <c r="C29" s="124">
        <f>2+4+2+2</f>
        <v>10</v>
      </c>
      <c r="D29" s="124">
        <f>3+2+2+3+1</f>
        <v>11</v>
      </c>
      <c r="E29" s="124">
        <f>0</f>
        <v>0</v>
      </c>
      <c r="F29" s="124">
        <v>2</v>
      </c>
      <c r="G29" s="124"/>
      <c r="H29" s="124">
        <f>SUM(B29:G29)</f>
        <v>47</v>
      </c>
      <c r="I29" s="119"/>
    </row>
    <row r="30" spans="1:9" ht="12.75">
      <c r="A30" s="124" t="s">
        <v>71</v>
      </c>
      <c r="B30" s="124">
        <f>4+2+1+1</f>
        <v>8</v>
      </c>
      <c r="C30" s="124">
        <f>2+1+1</f>
        <v>4</v>
      </c>
      <c r="D30" s="124">
        <f>2+1+1</f>
        <v>4</v>
      </c>
      <c r="E30" s="124">
        <f>1+1</f>
        <v>2</v>
      </c>
      <c r="F30" s="124">
        <f>1</f>
        <v>1</v>
      </c>
      <c r="G30" s="124"/>
      <c r="H30" s="124">
        <f>SUM(B30:G30)</f>
        <v>19</v>
      </c>
      <c r="I30" s="119"/>
    </row>
    <row r="31" spans="1:9" ht="12.75">
      <c r="A31" s="124" t="s">
        <v>72</v>
      </c>
      <c r="B31" s="124">
        <f>1+1+1+1+1+1+1+1</f>
        <v>8</v>
      </c>
      <c r="C31" s="124">
        <f>2+1+2+1+1+2+1+1+1</f>
        <v>12</v>
      </c>
      <c r="D31" s="124">
        <f>1+1+3+1+1+1+1+1+2+1</f>
        <v>13</v>
      </c>
      <c r="E31" s="124">
        <f>1</f>
        <v>1</v>
      </c>
      <c r="F31" s="124">
        <f>1+1+1+1+1</f>
        <v>5</v>
      </c>
      <c r="G31" s="124"/>
      <c r="H31" s="124">
        <f>SUM(B31:G31)</f>
        <v>39</v>
      </c>
      <c r="I31" s="119"/>
    </row>
    <row r="32" spans="1:9" ht="12.75">
      <c r="A32" s="119"/>
      <c r="B32" s="119">
        <f>SUM(B28:B31)</f>
        <v>114</v>
      </c>
      <c r="C32" s="119">
        <f>SUM(C28:C31)</f>
        <v>77</v>
      </c>
      <c r="D32" s="119">
        <f>SUM(D28:D31)</f>
        <v>54</v>
      </c>
      <c r="E32" s="119">
        <f>SUM(E28:E31)</f>
        <v>13</v>
      </c>
      <c r="F32" s="119">
        <f>SUM(F28:F31)</f>
        <v>11</v>
      </c>
      <c r="G32" s="119"/>
      <c r="H32" s="119">
        <f>SUM(H28:H31)</f>
        <v>269</v>
      </c>
      <c r="I32" s="119"/>
    </row>
    <row r="33" spans="1:9" ht="12.75">
      <c r="A33" s="119"/>
      <c r="B33" s="119"/>
      <c r="C33" s="119"/>
      <c r="D33" s="119"/>
      <c r="E33" s="119"/>
      <c r="F33" s="119"/>
      <c r="G33" s="119"/>
      <c r="H33" s="119"/>
      <c r="I33" s="119"/>
    </row>
    <row r="34" spans="1:9" ht="12.75">
      <c r="A34" s="120" t="s">
        <v>73</v>
      </c>
      <c r="B34" s="121">
        <v>46</v>
      </c>
      <c r="C34" s="121">
        <v>32</v>
      </c>
      <c r="D34" s="121">
        <v>19</v>
      </c>
      <c r="E34" s="121">
        <v>5</v>
      </c>
      <c r="F34" s="121">
        <v>2</v>
      </c>
      <c r="G34" s="121"/>
      <c r="H34" s="121">
        <f>SUM(B34:F34)</f>
        <v>104</v>
      </c>
      <c r="I34" s="119"/>
    </row>
    <row r="35" spans="1:9" ht="12.75">
      <c r="A35" s="120" t="s">
        <v>74</v>
      </c>
      <c r="B35" s="121">
        <v>67</v>
      </c>
      <c r="C35" s="121">
        <v>44</v>
      </c>
      <c r="D35" s="121">
        <v>35</v>
      </c>
      <c r="E35" s="121">
        <v>8</v>
      </c>
      <c r="F35" s="121">
        <v>7</v>
      </c>
      <c r="G35" s="121"/>
      <c r="H35" s="121">
        <f>SUM(B35:F35)</f>
        <v>161</v>
      </c>
      <c r="I35" s="119"/>
    </row>
    <row r="36" spans="1:9" ht="12.75">
      <c r="A36" s="120" t="s">
        <v>75</v>
      </c>
      <c r="B36" s="121">
        <v>1</v>
      </c>
      <c r="C36" s="121">
        <v>1</v>
      </c>
      <c r="D36" s="121">
        <v>0</v>
      </c>
      <c r="E36" s="121">
        <v>0</v>
      </c>
      <c r="F36" s="121">
        <v>2</v>
      </c>
      <c r="G36" s="121"/>
      <c r="H36" s="121">
        <f>SUM(B36:F36)</f>
        <v>4</v>
      </c>
      <c r="I36" s="119"/>
    </row>
    <row r="37" spans="1:9" ht="12.75">
      <c r="A37" s="125"/>
      <c r="B37" s="126"/>
      <c r="C37" s="121"/>
      <c r="D37" s="121"/>
      <c r="E37" s="121"/>
      <c r="F37" s="121"/>
      <c r="G37" s="121"/>
      <c r="H37" s="121">
        <f>SUM(H34:H36)</f>
        <v>269</v>
      </c>
      <c r="I37" s="119"/>
    </row>
    <row r="38" spans="1:9" ht="12.75">
      <c r="A38" s="119"/>
      <c r="B38" s="119"/>
      <c r="C38" s="119"/>
      <c r="D38" s="119"/>
      <c r="E38" s="119"/>
      <c r="F38" s="119"/>
      <c r="G38" s="119"/>
      <c r="H38" s="119"/>
      <c r="I38" s="119"/>
    </row>
    <row r="39" spans="1:9" ht="12.75">
      <c r="A39" s="120" t="s">
        <v>43</v>
      </c>
      <c r="B39" s="119"/>
      <c r="C39" s="119"/>
      <c r="D39" s="119"/>
      <c r="E39" s="119"/>
      <c r="F39" s="119"/>
      <c r="G39" s="119"/>
      <c r="H39" s="119"/>
      <c r="I39" s="119"/>
    </row>
    <row r="40" spans="1:9" ht="12.75">
      <c r="A40" s="120" t="s">
        <v>44</v>
      </c>
      <c r="B40" s="121">
        <v>0</v>
      </c>
      <c r="C40" s="121">
        <v>1</v>
      </c>
      <c r="D40" s="121">
        <v>0</v>
      </c>
      <c r="E40" s="121">
        <v>0</v>
      </c>
      <c r="F40" s="121">
        <v>0</v>
      </c>
      <c r="G40" s="121"/>
      <c r="H40" s="121">
        <f aca="true" t="shared" si="3" ref="H40:H48">SUM(B40:F40)</f>
        <v>1</v>
      </c>
      <c r="I40" s="119"/>
    </row>
    <row r="41" spans="1:9" ht="12.75">
      <c r="A41" s="120" t="s">
        <v>45</v>
      </c>
      <c r="B41" s="121">
        <v>10</v>
      </c>
      <c r="C41" s="121">
        <v>11</v>
      </c>
      <c r="D41" s="121">
        <v>4</v>
      </c>
      <c r="E41" s="121">
        <v>1</v>
      </c>
      <c r="F41" s="121">
        <v>2</v>
      </c>
      <c r="G41" s="121"/>
      <c r="H41" s="121">
        <f t="shared" si="3"/>
        <v>28</v>
      </c>
      <c r="I41" s="119"/>
    </row>
    <row r="42" spans="1:9" ht="12.75">
      <c r="A42" s="120" t="s">
        <v>46</v>
      </c>
      <c r="B42" s="121">
        <v>23</v>
      </c>
      <c r="C42" s="121">
        <v>14</v>
      </c>
      <c r="D42" s="121">
        <v>10</v>
      </c>
      <c r="E42" s="121">
        <v>2</v>
      </c>
      <c r="F42" s="121">
        <v>0</v>
      </c>
      <c r="G42" s="121"/>
      <c r="H42" s="121">
        <f t="shared" si="3"/>
        <v>49</v>
      </c>
      <c r="I42" s="119"/>
    </row>
    <row r="43" spans="1:9" ht="12.75">
      <c r="A43" s="120" t="s">
        <v>47</v>
      </c>
      <c r="B43" s="121">
        <v>8</v>
      </c>
      <c r="C43" s="121">
        <v>2</v>
      </c>
      <c r="D43" s="121">
        <v>1</v>
      </c>
      <c r="E43" s="121">
        <v>2</v>
      </c>
      <c r="F43" s="121">
        <v>0</v>
      </c>
      <c r="G43" s="121"/>
      <c r="H43" s="121">
        <f t="shared" si="3"/>
        <v>13</v>
      </c>
      <c r="I43" s="119"/>
    </row>
    <row r="44" spans="1:9" ht="12.75">
      <c r="A44" s="120" t="s">
        <v>48</v>
      </c>
      <c r="B44" s="121">
        <v>2</v>
      </c>
      <c r="C44" s="121">
        <v>3</v>
      </c>
      <c r="D44" s="121">
        <v>0</v>
      </c>
      <c r="E44" s="121">
        <v>0</v>
      </c>
      <c r="F44" s="121">
        <v>0</v>
      </c>
      <c r="G44" s="121"/>
      <c r="H44" s="121">
        <f t="shared" si="3"/>
        <v>5</v>
      </c>
      <c r="I44" s="119"/>
    </row>
    <row r="45" spans="1:9" ht="12.75">
      <c r="A45" s="120" t="s">
        <v>49</v>
      </c>
      <c r="B45" s="121">
        <v>0</v>
      </c>
      <c r="C45" s="121">
        <v>0</v>
      </c>
      <c r="D45" s="121">
        <v>0</v>
      </c>
      <c r="E45" s="121">
        <v>0</v>
      </c>
      <c r="F45" s="121">
        <v>0</v>
      </c>
      <c r="G45" s="121"/>
      <c r="H45" s="121">
        <f t="shared" si="3"/>
        <v>0</v>
      </c>
      <c r="I45" s="119"/>
    </row>
    <row r="46" spans="1:9" ht="12.75">
      <c r="A46" s="120" t="s">
        <v>50</v>
      </c>
      <c r="B46" s="121">
        <v>1</v>
      </c>
      <c r="C46" s="121">
        <v>0</v>
      </c>
      <c r="D46" s="121">
        <v>0</v>
      </c>
      <c r="E46" s="121">
        <v>0</v>
      </c>
      <c r="F46" s="121">
        <v>0</v>
      </c>
      <c r="G46" s="121"/>
      <c r="H46" s="121">
        <f t="shared" si="3"/>
        <v>1</v>
      </c>
      <c r="I46" s="119"/>
    </row>
    <row r="47" spans="1:9" ht="12.75">
      <c r="A47" s="120" t="s">
        <v>81</v>
      </c>
      <c r="B47" s="121">
        <v>0</v>
      </c>
      <c r="C47" s="121">
        <v>0</v>
      </c>
      <c r="D47" s="121">
        <v>0</v>
      </c>
      <c r="E47" s="121">
        <v>0</v>
      </c>
      <c r="F47" s="121">
        <v>0</v>
      </c>
      <c r="G47" s="127"/>
      <c r="H47" s="127">
        <f t="shared" si="3"/>
        <v>0</v>
      </c>
      <c r="I47" s="119"/>
    </row>
    <row r="48" spans="1:9" ht="12.75">
      <c r="A48" s="124" t="s">
        <v>82</v>
      </c>
      <c r="B48" s="121">
        <v>2</v>
      </c>
      <c r="C48" s="121">
        <v>1</v>
      </c>
      <c r="D48" s="121">
        <v>4</v>
      </c>
      <c r="E48" s="121">
        <v>0</v>
      </c>
      <c r="F48" s="121">
        <v>0</v>
      </c>
      <c r="G48" s="119"/>
      <c r="H48" s="122">
        <f t="shared" si="3"/>
        <v>7</v>
      </c>
      <c r="I48" s="119">
        <f>SUM(H40:H48)</f>
        <v>104</v>
      </c>
    </row>
    <row r="49" spans="1:9" ht="13.5" thickBot="1">
      <c r="A49" s="128"/>
      <c r="B49" s="128">
        <f>SUM(B40:B48)</f>
        <v>46</v>
      </c>
      <c r="C49" s="128"/>
      <c r="D49" s="128"/>
      <c r="E49" s="128"/>
      <c r="F49" s="128"/>
      <c r="G49" s="128"/>
      <c r="H49" s="128">
        <f>SUM(H40:H48)</f>
        <v>104</v>
      </c>
      <c r="I49" s="119"/>
    </row>
    <row r="50" spans="1:9" ht="12.75">
      <c r="A50" s="129" t="s">
        <v>76</v>
      </c>
      <c r="B50" s="130">
        <f>SUM(B40:B42)</f>
        <v>33</v>
      </c>
      <c r="C50" s="130">
        <f aca="true" t="shared" si="4" ref="C50:H50">SUM(C40:C42)</f>
        <v>26</v>
      </c>
      <c r="D50" s="130">
        <f t="shared" si="4"/>
        <v>14</v>
      </c>
      <c r="E50" s="130">
        <f t="shared" si="4"/>
        <v>3</v>
      </c>
      <c r="F50" s="130">
        <f t="shared" si="4"/>
        <v>2</v>
      </c>
      <c r="G50" s="130"/>
      <c r="H50" s="131">
        <f t="shared" si="4"/>
        <v>78</v>
      </c>
      <c r="I50" s="119"/>
    </row>
    <row r="51" spans="1:9" ht="12.75">
      <c r="A51" s="132" t="s">
        <v>77</v>
      </c>
      <c r="B51" s="128">
        <f>SUM(B43:B46)</f>
        <v>11</v>
      </c>
      <c r="C51" s="128">
        <f aca="true" t="shared" si="5" ref="C51:H51">SUM(C43:C46)</f>
        <v>5</v>
      </c>
      <c r="D51" s="128">
        <f t="shared" si="5"/>
        <v>1</v>
      </c>
      <c r="E51" s="128">
        <f t="shared" si="5"/>
        <v>2</v>
      </c>
      <c r="F51" s="128">
        <f t="shared" si="5"/>
        <v>0</v>
      </c>
      <c r="G51" s="128"/>
      <c r="H51" s="133">
        <f t="shared" si="5"/>
        <v>19</v>
      </c>
      <c r="I51" s="119"/>
    </row>
    <row r="52" spans="1:9" ht="12.75">
      <c r="A52" s="132" t="s">
        <v>78</v>
      </c>
      <c r="B52" s="134">
        <f>SUM(B47:B48)</f>
        <v>2</v>
      </c>
      <c r="C52" s="134">
        <f aca="true" t="shared" si="6" ref="C52:H52">SUM(C47:C48)</f>
        <v>1</v>
      </c>
      <c r="D52" s="134">
        <f t="shared" si="6"/>
        <v>4</v>
      </c>
      <c r="E52" s="134">
        <f t="shared" si="6"/>
        <v>0</v>
      </c>
      <c r="F52" s="134">
        <f t="shared" si="6"/>
        <v>0</v>
      </c>
      <c r="G52" s="134"/>
      <c r="H52" s="135">
        <f t="shared" si="6"/>
        <v>7</v>
      </c>
      <c r="I52" s="119"/>
    </row>
    <row r="53" spans="1:9" ht="13.5" thickBot="1">
      <c r="A53" s="136"/>
      <c r="B53" s="137">
        <f>SUM(B50:B52)</f>
        <v>46</v>
      </c>
      <c r="C53" s="137">
        <f aca="true" t="shared" si="7" ref="C53:H53">SUM(C50:C52)</f>
        <v>32</v>
      </c>
      <c r="D53" s="137">
        <f t="shared" si="7"/>
        <v>19</v>
      </c>
      <c r="E53" s="137">
        <f t="shared" si="7"/>
        <v>5</v>
      </c>
      <c r="F53" s="137">
        <f t="shared" si="7"/>
        <v>2</v>
      </c>
      <c r="G53" s="137"/>
      <c r="H53" s="138">
        <f t="shared" si="7"/>
        <v>104</v>
      </c>
      <c r="I53" s="119"/>
    </row>
    <row r="54" spans="1:9" ht="12.75">
      <c r="A54" s="119"/>
      <c r="B54" s="119"/>
      <c r="C54" s="119"/>
      <c r="D54" s="119"/>
      <c r="E54" s="119"/>
      <c r="F54" s="119"/>
      <c r="G54" s="119"/>
      <c r="H54" s="119"/>
      <c r="I54" s="119"/>
    </row>
    <row r="55" spans="1:9" ht="12.75">
      <c r="A55" s="119"/>
      <c r="B55" s="119"/>
      <c r="C55" s="119"/>
      <c r="D55" s="119"/>
      <c r="E55" s="119"/>
      <c r="F55" s="119"/>
      <c r="G55" s="119"/>
      <c r="H55" s="119"/>
      <c r="I55" s="119"/>
    </row>
    <row r="56" spans="1:9" ht="12.75">
      <c r="A56" s="120" t="s">
        <v>88</v>
      </c>
      <c r="B56" s="119"/>
      <c r="C56" s="119"/>
      <c r="D56" s="119"/>
      <c r="E56" s="119"/>
      <c r="F56" s="119"/>
      <c r="G56" s="119"/>
      <c r="H56" s="119"/>
      <c r="I56" s="119"/>
    </row>
    <row r="57" spans="1:9" ht="12.75">
      <c r="A57" s="120" t="s">
        <v>89</v>
      </c>
      <c r="B57" s="121">
        <v>16</v>
      </c>
      <c r="C57" s="121">
        <v>7</v>
      </c>
      <c r="D57" s="121">
        <v>4</v>
      </c>
      <c r="E57" s="121">
        <v>1</v>
      </c>
      <c r="F57" s="121">
        <v>3</v>
      </c>
      <c r="G57" s="121"/>
      <c r="H57" s="121">
        <f aca="true" t="shared" si="8" ref="H57:H65">SUM(B57:F57)</f>
        <v>31</v>
      </c>
      <c r="I57" s="119"/>
    </row>
    <row r="58" spans="1:9" ht="12.75">
      <c r="A58" s="120" t="s">
        <v>54</v>
      </c>
      <c r="B58" s="121">
        <v>20</v>
      </c>
      <c r="C58" s="121">
        <v>25</v>
      </c>
      <c r="D58" s="121">
        <v>19</v>
      </c>
      <c r="E58" s="121">
        <v>5</v>
      </c>
      <c r="F58" s="121">
        <v>1</v>
      </c>
      <c r="G58" s="121"/>
      <c r="H58" s="121">
        <f t="shared" si="8"/>
        <v>70</v>
      </c>
      <c r="I58" s="119"/>
    </row>
    <row r="59" spans="1:9" ht="12.75">
      <c r="A59" s="120" t="s">
        <v>45</v>
      </c>
      <c r="B59" s="121">
        <v>14</v>
      </c>
      <c r="C59" s="121">
        <v>8</v>
      </c>
      <c r="D59" s="121">
        <v>5</v>
      </c>
      <c r="E59" s="121">
        <v>1</v>
      </c>
      <c r="F59" s="121">
        <v>2</v>
      </c>
      <c r="G59" s="121"/>
      <c r="H59" s="121">
        <f t="shared" si="8"/>
        <v>30</v>
      </c>
      <c r="I59" s="119"/>
    </row>
    <row r="60" spans="1:9" ht="12.75">
      <c r="A60" s="120" t="s">
        <v>46</v>
      </c>
      <c r="B60" s="121">
        <v>8</v>
      </c>
      <c r="C60" s="121">
        <v>0</v>
      </c>
      <c r="D60" s="121">
        <v>2</v>
      </c>
      <c r="E60" s="121">
        <v>0</v>
      </c>
      <c r="F60" s="121">
        <v>0</v>
      </c>
      <c r="G60" s="121"/>
      <c r="H60" s="121">
        <f t="shared" si="8"/>
        <v>10</v>
      </c>
      <c r="I60" s="119"/>
    </row>
    <row r="61" spans="1:9" ht="12.75">
      <c r="A61" s="120" t="s">
        <v>47</v>
      </c>
      <c r="B61" s="121">
        <v>3</v>
      </c>
      <c r="C61" s="121">
        <v>1</v>
      </c>
      <c r="D61" s="121">
        <v>1</v>
      </c>
      <c r="E61" s="121">
        <v>0</v>
      </c>
      <c r="F61" s="121">
        <v>0</v>
      </c>
      <c r="G61" s="121"/>
      <c r="H61" s="121">
        <f t="shared" si="8"/>
        <v>5</v>
      </c>
      <c r="I61" s="119"/>
    </row>
    <row r="62" spans="1:9" ht="12.75">
      <c r="A62" s="120" t="s">
        <v>48</v>
      </c>
      <c r="B62" s="121">
        <v>0</v>
      </c>
      <c r="C62" s="121">
        <v>1</v>
      </c>
      <c r="D62" s="121">
        <v>0</v>
      </c>
      <c r="E62" s="121">
        <v>0</v>
      </c>
      <c r="F62" s="121">
        <v>0</v>
      </c>
      <c r="G62" s="121"/>
      <c r="H62" s="121">
        <f t="shared" si="8"/>
        <v>1</v>
      </c>
      <c r="I62" s="119"/>
    </row>
    <row r="63" spans="1:9" ht="12.75">
      <c r="A63" s="120" t="s">
        <v>49</v>
      </c>
      <c r="B63" s="121">
        <v>2</v>
      </c>
      <c r="C63" s="121">
        <v>0</v>
      </c>
      <c r="D63" s="121">
        <v>0</v>
      </c>
      <c r="E63" s="121">
        <v>0</v>
      </c>
      <c r="F63" s="121">
        <v>0</v>
      </c>
      <c r="G63" s="121"/>
      <c r="H63" s="121">
        <f t="shared" si="8"/>
        <v>2</v>
      </c>
      <c r="I63" s="119"/>
    </row>
    <row r="64" spans="1:9" ht="12.75">
      <c r="A64" s="120" t="s">
        <v>50</v>
      </c>
      <c r="B64" s="121">
        <v>1</v>
      </c>
      <c r="C64" s="121">
        <v>1</v>
      </c>
      <c r="D64" s="121">
        <v>1</v>
      </c>
      <c r="E64" s="121">
        <v>0</v>
      </c>
      <c r="F64" s="121">
        <v>0</v>
      </c>
      <c r="G64" s="127"/>
      <c r="H64" s="127">
        <f t="shared" si="8"/>
        <v>3</v>
      </c>
      <c r="I64" s="119"/>
    </row>
    <row r="65" spans="1:9" ht="12.75">
      <c r="A65" s="124" t="s">
        <v>51</v>
      </c>
      <c r="B65" s="121">
        <v>3</v>
      </c>
      <c r="C65" s="121">
        <v>1</v>
      </c>
      <c r="D65" s="121">
        <v>3</v>
      </c>
      <c r="E65" s="121">
        <v>1</v>
      </c>
      <c r="F65" s="121">
        <v>1</v>
      </c>
      <c r="G65" s="119"/>
      <c r="H65" s="122">
        <f t="shared" si="8"/>
        <v>9</v>
      </c>
      <c r="I65" s="119">
        <f>SUM(H57:H65)</f>
        <v>161</v>
      </c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4" t="s">
        <v>90</v>
      </c>
      <c r="B67" s="119">
        <f>SUM(B57:B59)</f>
        <v>50</v>
      </c>
      <c r="C67" s="119">
        <f>SUM(C57:C59)</f>
        <v>40</v>
      </c>
      <c r="D67" s="119">
        <f>SUM(D57:D59)</f>
        <v>28</v>
      </c>
      <c r="E67" s="119">
        <f>SUM(E57:E59)</f>
        <v>7</v>
      </c>
      <c r="F67" s="119">
        <f>SUM(F57:F59)</f>
        <v>6</v>
      </c>
      <c r="G67" s="119"/>
      <c r="H67" s="119">
        <f>SUM(H57:H59)</f>
        <v>131</v>
      </c>
      <c r="I67" s="119"/>
    </row>
    <row r="68" spans="1:9" ht="12.75">
      <c r="A68" s="124" t="s">
        <v>91</v>
      </c>
      <c r="B68" s="119">
        <f>SUM(B60:B63)</f>
        <v>13</v>
      </c>
      <c r="C68" s="119">
        <f>SUM(C60:C63)</f>
        <v>2</v>
      </c>
      <c r="D68" s="119">
        <f>SUM(D60:D63)</f>
        <v>3</v>
      </c>
      <c r="E68" s="119">
        <f>SUM(E60:E63)</f>
        <v>0</v>
      </c>
      <c r="F68" s="119">
        <f>SUM(F60:F63)</f>
        <v>0</v>
      </c>
      <c r="G68" s="119"/>
      <c r="H68" s="119">
        <f>SUM(H60:H63)</f>
        <v>18</v>
      </c>
      <c r="I68" s="119"/>
    </row>
    <row r="69" spans="1:9" ht="12.75">
      <c r="A69" s="124" t="s">
        <v>92</v>
      </c>
      <c r="B69" s="134">
        <f>SUM(B64:B65)</f>
        <v>4</v>
      </c>
      <c r="C69" s="134">
        <f>SUM(C64:C65)</f>
        <v>2</v>
      </c>
      <c r="D69" s="134">
        <f>SUM(D64:D65)</f>
        <v>4</v>
      </c>
      <c r="E69" s="134">
        <f>SUM(E64:E65)</f>
        <v>1</v>
      </c>
      <c r="F69" s="134">
        <f>SUM(F64:F65)</f>
        <v>1</v>
      </c>
      <c r="G69" s="134"/>
      <c r="H69" s="134">
        <f>SUM(H64:H65)</f>
        <v>12</v>
      </c>
      <c r="I69" s="119"/>
    </row>
    <row r="70" spans="1:9" ht="12.75">
      <c r="A70" s="119"/>
      <c r="B70" s="119">
        <f>SUM(B67:B69)</f>
        <v>67</v>
      </c>
      <c r="C70" s="119">
        <f>SUM(C67:C69)</f>
        <v>44</v>
      </c>
      <c r="D70" s="119">
        <f>SUM(D67:D69)</f>
        <v>35</v>
      </c>
      <c r="E70" s="119">
        <f>SUM(E67:E69)</f>
        <v>8</v>
      </c>
      <c r="F70" s="119">
        <f>SUM(F67:F69)</f>
        <v>7</v>
      </c>
      <c r="G70" s="119"/>
      <c r="H70" s="119">
        <f>SUM(H67:H69)</f>
        <v>161</v>
      </c>
      <c r="I70" s="119"/>
    </row>
    <row r="71" spans="1:9" ht="12.75">
      <c r="A71" s="119"/>
      <c r="B71" s="119"/>
      <c r="C71" s="119"/>
      <c r="D71" s="119"/>
      <c r="E71" s="119"/>
      <c r="F71" s="119"/>
      <c r="G71" s="119"/>
      <c r="H71" s="119"/>
      <c r="I71" s="119"/>
    </row>
  </sheetData>
  <printOptions horizontalCentered="1"/>
  <pageMargins left="0.35" right="0.37" top="0.52" bottom="0.17" header="0.5" footer="0.19"/>
  <pageSetup horizontalDpi="300" verticalDpi="300" orientation="portrait" r:id="rId4"/>
  <rowBreaks count="1" manualBreakCount="1">
    <brk id="53" max="65535" man="1"/>
  </rowBreaks>
  <colBreaks count="1" manualBreakCount="1">
    <brk id="19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1"/>
  <sheetViews>
    <sheetView showGridLines="0" workbookViewId="0" topLeftCell="A1">
      <selection activeCell="F70" sqref="F70"/>
    </sheetView>
  </sheetViews>
  <sheetFormatPr defaultColWidth="9.140625" defaultRowHeight="12.75"/>
  <cols>
    <col min="1" max="1" width="2.421875" style="148" customWidth="1"/>
    <col min="2" max="2" width="31.421875" style="148" customWidth="1"/>
    <col min="3" max="3" width="6.57421875" style="148" customWidth="1"/>
    <col min="4" max="5" width="13.00390625" style="148" customWidth="1"/>
    <col min="6" max="6" width="7.421875" style="148" customWidth="1"/>
    <col min="7" max="8" width="13.00390625" style="148" customWidth="1"/>
    <col min="9" max="9" width="7.421875" style="148" customWidth="1"/>
    <col min="10" max="11" width="11.28125" style="148" customWidth="1"/>
    <col min="12" max="16384" width="9.140625" style="148" customWidth="1"/>
  </cols>
  <sheetData>
    <row r="1" spans="1:11" ht="12.75">
      <c r="A1" s="144" t="s">
        <v>79</v>
      </c>
      <c r="B1" s="145"/>
      <c r="C1" s="146"/>
      <c r="D1" s="146"/>
      <c r="E1" s="145"/>
      <c r="F1" s="145"/>
      <c r="G1" s="145"/>
      <c r="H1" s="145"/>
      <c r="I1" s="145"/>
      <c r="J1" s="145"/>
      <c r="K1" s="147" t="s">
        <v>117</v>
      </c>
    </row>
    <row r="2" spans="1:11" ht="12.75">
      <c r="A2" s="149" t="s">
        <v>95</v>
      </c>
      <c r="B2" s="150"/>
      <c r="C2" s="151"/>
      <c r="D2" s="151"/>
      <c r="E2" s="150"/>
      <c r="F2" s="150"/>
      <c r="G2" s="150"/>
      <c r="H2" s="150"/>
      <c r="I2" s="150"/>
      <c r="J2" s="150"/>
      <c r="K2" s="152"/>
    </row>
    <row r="3" spans="1:11" ht="12.75">
      <c r="A3" s="149" t="s">
        <v>118</v>
      </c>
      <c r="B3" s="150"/>
      <c r="C3" s="151"/>
      <c r="D3" s="151"/>
      <c r="E3" s="150"/>
      <c r="F3" s="150"/>
      <c r="G3" s="150"/>
      <c r="H3" s="150"/>
      <c r="I3" s="150"/>
      <c r="J3" s="150"/>
      <c r="K3" s="152"/>
    </row>
    <row r="4" spans="1:11" ht="12.75">
      <c r="A4" s="153" t="s">
        <v>106</v>
      </c>
      <c r="B4" s="150"/>
      <c r="C4" s="150"/>
      <c r="D4" s="150"/>
      <c r="E4" s="154"/>
      <c r="F4" s="154"/>
      <c r="G4" s="154"/>
      <c r="H4" s="154"/>
      <c r="I4" s="154"/>
      <c r="J4" s="154"/>
      <c r="K4" s="155"/>
    </row>
    <row r="5" spans="1:11" ht="11.25">
      <c r="A5" s="156"/>
      <c r="B5" s="157"/>
      <c r="C5" s="158"/>
      <c r="D5" s="159" t="s">
        <v>16</v>
      </c>
      <c r="E5" s="160" t="s">
        <v>16</v>
      </c>
      <c r="F5" s="161"/>
      <c r="G5" s="150"/>
      <c r="H5" s="150"/>
      <c r="I5" s="150"/>
      <c r="J5" s="150"/>
      <c r="K5" s="152"/>
    </row>
    <row r="6" spans="1:11" ht="12.75">
      <c r="A6" s="162" t="s">
        <v>119</v>
      </c>
      <c r="B6" s="152"/>
      <c r="C6" s="163"/>
      <c r="D6" s="164" t="s">
        <v>120</v>
      </c>
      <c r="E6" s="165" t="s">
        <v>121</v>
      </c>
      <c r="F6" s="161"/>
      <c r="G6" s="150"/>
      <c r="H6" s="150"/>
      <c r="I6" s="150"/>
      <c r="J6" s="150"/>
      <c r="K6" s="152"/>
    </row>
    <row r="7" spans="1:11" ht="11.25">
      <c r="A7" s="166"/>
      <c r="B7" s="155"/>
      <c r="C7" s="167" t="s">
        <v>15</v>
      </c>
      <c r="D7" s="168" t="s">
        <v>122</v>
      </c>
      <c r="E7" s="169" t="s">
        <v>122</v>
      </c>
      <c r="F7" s="161"/>
      <c r="G7" s="150"/>
      <c r="H7" s="150"/>
      <c r="I7" s="150"/>
      <c r="J7" s="150"/>
      <c r="K7" s="152"/>
    </row>
    <row r="8" spans="1:11" ht="11.25">
      <c r="A8" s="166"/>
      <c r="B8" s="154" t="s">
        <v>123</v>
      </c>
      <c r="C8" s="166">
        <v>271</v>
      </c>
      <c r="D8" s="170">
        <v>1</v>
      </c>
      <c r="E8" s="155"/>
      <c r="F8" s="161"/>
      <c r="G8" s="150"/>
      <c r="H8" s="150"/>
      <c r="I8" s="150"/>
      <c r="J8" s="150"/>
      <c r="K8" s="152"/>
    </row>
    <row r="9" spans="1:11" ht="11.25">
      <c r="A9" s="161" t="s">
        <v>124</v>
      </c>
      <c r="B9" s="150" t="s">
        <v>125</v>
      </c>
      <c r="C9" s="161"/>
      <c r="D9" s="150"/>
      <c r="E9" s="152"/>
      <c r="F9" s="161"/>
      <c r="G9" s="150"/>
      <c r="H9" s="150"/>
      <c r="I9" s="150"/>
      <c r="J9" s="150"/>
      <c r="K9" s="152"/>
    </row>
    <row r="10" spans="1:11" ht="11.25">
      <c r="A10" s="161"/>
      <c r="B10" s="150" t="s">
        <v>126</v>
      </c>
      <c r="C10" s="161">
        <v>199</v>
      </c>
      <c r="D10" s="171">
        <v>0.7343173431734318</v>
      </c>
      <c r="E10" s="172">
        <v>0.737037037037037</v>
      </c>
      <c r="F10" s="161"/>
      <c r="G10" s="150"/>
      <c r="H10" s="150"/>
      <c r="I10" s="150"/>
      <c r="J10" s="150"/>
      <c r="K10" s="152"/>
    </row>
    <row r="11" spans="1:11" ht="11.25">
      <c r="A11" s="161"/>
      <c r="B11" s="150" t="s">
        <v>127</v>
      </c>
      <c r="C11" s="161">
        <v>42</v>
      </c>
      <c r="D11" s="171">
        <v>0.15498154981549817</v>
      </c>
      <c r="E11" s="172">
        <v>0.15555555555555556</v>
      </c>
      <c r="F11" s="161"/>
      <c r="G11" s="150"/>
      <c r="H11" s="150"/>
      <c r="I11" s="150"/>
      <c r="J11" s="150"/>
      <c r="K11" s="152"/>
    </row>
    <row r="12" spans="1:11" ht="11.25">
      <c r="A12" s="161"/>
      <c r="B12" s="150" t="s">
        <v>128</v>
      </c>
      <c r="C12" s="161">
        <v>14</v>
      </c>
      <c r="D12" s="171">
        <v>0.05166051660516605</v>
      </c>
      <c r="E12" s="172">
        <v>0.05185185185185185</v>
      </c>
      <c r="F12" s="161"/>
      <c r="G12" s="150"/>
      <c r="H12" s="150"/>
      <c r="I12" s="150"/>
      <c r="J12" s="150"/>
      <c r="K12" s="152"/>
    </row>
    <row r="13" spans="1:11" ht="11.25">
      <c r="A13" s="161"/>
      <c r="B13" s="150" t="s">
        <v>129</v>
      </c>
      <c r="C13" s="161">
        <v>15</v>
      </c>
      <c r="D13" s="171">
        <v>0.055350553505535055</v>
      </c>
      <c r="E13" s="172">
        <v>0.05555555555555555</v>
      </c>
      <c r="F13" s="161"/>
      <c r="G13" s="150"/>
      <c r="H13" s="150"/>
      <c r="I13" s="150"/>
      <c r="J13" s="150"/>
      <c r="K13" s="152"/>
    </row>
    <row r="14" spans="1:11" ht="11.25">
      <c r="A14" s="166"/>
      <c r="B14" s="154" t="s">
        <v>130</v>
      </c>
      <c r="C14" s="166">
        <v>1</v>
      </c>
      <c r="D14" s="170">
        <v>0.0036900369003690036</v>
      </c>
      <c r="E14" s="173" t="s">
        <v>131</v>
      </c>
      <c r="F14" s="161"/>
      <c r="G14" s="150"/>
      <c r="H14" s="150"/>
      <c r="I14" s="150"/>
      <c r="J14" s="150"/>
      <c r="K14" s="152"/>
    </row>
    <row r="15" spans="1:11" ht="2.25" customHeight="1">
      <c r="A15" s="161"/>
      <c r="B15" s="150"/>
      <c r="C15" s="161"/>
      <c r="D15" s="171"/>
      <c r="E15" s="174"/>
      <c r="F15" s="161"/>
      <c r="G15" s="150"/>
      <c r="H15" s="150"/>
      <c r="I15" s="150"/>
      <c r="J15" s="150"/>
      <c r="K15" s="152"/>
    </row>
    <row r="16" spans="1:11" ht="11.25">
      <c r="A16" s="156"/>
      <c r="B16" s="145"/>
      <c r="C16" s="156"/>
      <c r="D16" s="175"/>
      <c r="E16" s="176"/>
      <c r="F16" s="161"/>
      <c r="G16" s="150"/>
      <c r="H16" s="150"/>
      <c r="I16" s="150"/>
      <c r="J16" s="150"/>
      <c r="K16" s="152"/>
    </row>
    <row r="17" spans="1:11" ht="10.5" customHeight="1">
      <c r="A17" s="161"/>
      <c r="B17" s="150"/>
      <c r="C17" s="161"/>
      <c r="D17" s="150"/>
      <c r="E17" s="152"/>
      <c r="F17" s="161"/>
      <c r="G17" s="150"/>
      <c r="H17" s="150"/>
      <c r="I17" s="150"/>
      <c r="J17" s="150"/>
      <c r="K17" s="152"/>
    </row>
    <row r="18" spans="1:11" ht="21" customHeight="1">
      <c r="A18" s="161"/>
      <c r="B18" s="150" t="s">
        <v>87</v>
      </c>
      <c r="C18" s="161"/>
      <c r="D18" s="150"/>
      <c r="E18" s="152"/>
      <c r="F18" s="161"/>
      <c r="G18" s="150"/>
      <c r="H18" s="150"/>
      <c r="I18" s="150"/>
      <c r="J18" s="150"/>
      <c r="K18" s="152"/>
    </row>
    <row r="19" spans="1:11" ht="11.25">
      <c r="A19" s="161"/>
      <c r="B19" s="150" t="s">
        <v>87</v>
      </c>
      <c r="C19" s="161"/>
      <c r="D19" s="150"/>
      <c r="E19" s="152"/>
      <c r="F19" s="161"/>
      <c r="G19" s="150"/>
      <c r="H19" s="150"/>
      <c r="I19" s="150"/>
      <c r="J19" s="150"/>
      <c r="K19" s="152"/>
    </row>
    <row r="20" spans="1:11" ht="11.25">
      <c r="A20" s="166"/>
      <c r="B20" s="154" t="s">
        <v>87</v>
      </c>
      <c r="C20" s="166">
        <v>241</v>
      </c>
      <c r="D20" s="170">
        <v>1</v>
      </c>
      <c r="E20" s="177"/>
      <c r="F20" s="161"/>
      <c r="G20" s="150"/>
      <c r="H20" s="150"/>
      <c r="I20" s="150"/>
      <c r="J20" s="150"/>
      <c r="K20" s="152"/>
    </row>
    <row r="21" spans="1:11" ht="11.25">
      <c r="A21" s="161" t="str">
        <f>"2."</f>
        <v>2.</v>
      </c>
      <c r="B21" s="150" t="s">
        <v>132</v>
      </c>
      <c r="C21" s="161"/>
      <c r="D21" s="171"/>
      <c r="E21" s="172"/>
      <c r="F21" s="161"/>
      <c r="G21" s="150"/>
      <c r="H21" s="150"/>
      <c r="I21" s="150"/>
      <c r="J21" s="150"/>
      <c r="K21" s="152"/>
    </row>
    <row r="22" spans="1:11" ht="11.25">
      <c r="A22" s="161"/>
      <c r="B22" s="150" t="s">
        <v>133</v>
      </c>
      <c r="C22" s="161">
        <v>154</v>
      </c>
      <c r="D22" s="171">
        <v>0.6390041493775933</v>
      </c>
      <c r="E22" s="172">
        <v>0.6875</v>
      </c>
      <c r="F22" s="161"/>
      <c r="G22" s="150"/>
      <c r="H22" s="150"/>
      <c r="I22" s="150"/>
      <c r="J22" s="150"/>
      <c r="K22" s="152"/>
    </row>
    <row r="23" spans="1:11" ht="11.25">
      <c r="A23" s="161"/>
      <c r="B23" s="150" t="s">
        <v>134</v>
      </c>
      <c r="C23" s="161">
        <v>51</v>
      </c>
      <c r="D23" s="171">
        <v>0.21161825726141079</v>
      </c>
      <c r="E23" s="172">
        <v>0.22767857142857142</v>
      </c>
      <c r="F23" s="161"/>
      <c r="G23" s="150"/>
      <c r="H23" s="150"/>
      <c r="I23" s="150"/>
      <c r="J23" s="150"/>
      <c r="K23" s="152"/>
    </row>
    <row r="24" spans="1:11" ht="11.25">
      <c r="A24" s="161"/>
      <c r="B24" s="150" t="s">
        <v>135</v>
      </c>
      <c r="C24" s="161">
        <v>19</v>
      </c>
      <c r="D24" s="171">
        <v>0.07883817427385892</v>
      </c>
      <c r="E24" s="172">
        <v>0.08482142857142858</v>
      </c>
      <c r="F24" s="161"/>
      <c r="G24" s="150"/>
      <c r="H24" s="150"/>
      <c r="I24" s="150"/>
      <c r="J24" s="150"/>
      <c r="K24" s="152"/>
    </row>
    <row r="25" spans="1:11" ht="11.25">
      <c r="A25" s="166"/>
      <c r="B25" s="154" t="s">
        <v>130</v>
      </c>
      <c r="C25" s="166">
        <v>17</v>
      </c>
      <c r="D25" s="170">
        <v>0.07053941908713693</v>
      </c>
      <c r="E25" s="173" t="s">
        <v>131</v>
      </c>
      <c r="F25" s="161"/>
      <c r="G25" s="150"/>
      <c r="H25" s="150"/>
      <c r="I25" s="150"/>
      <c r="J25" s="150"/>
      <c r="K25" s="152"/>
    </row>
    <row r="26" spans="1:11" ht="11.25">
      <c r="A26" s="161" t="str">
        <f>"3."</f>
        <v>3.</v>
      </c>
      <c r="B26" s="150" t="s">
        <v>136</v>
      </c>
      <c r="C26" s="161"/>
      <c r="D26" s="171"/>
      <c r="E26" s="174"/>
      <c r="F26" s="161"/>
      <c r="G26" s="150"/>
      <c r="H26" s="150"/>
      <c r="I26" s="150"/>
      <c r="J26" s="150"/>
      <c r="K26" s="152"/>
    </row>
    <row r="27" spans="1:11" ht="11.25">
      <c r="A27" s="161"/>
      <c r="B27" s="150" t="s">
        <v>137</v>
      </c>
      <c r="C27" s="161">
        <v>17</v>
      </c>
      <c r="D27" s="171">
        <v>0.07053941908713693</v>
      </c>
      <c r="E27" s="172">
        <v>0.07083333333333333</v>
      </c>
      <c r="F27" s="161"/>
      <c r="G27" s="150"/>
      <c r="H27" s="150"/>
      <c r="I27" s="150"/>
      <c r="J27" s="150"/>
      <c r="K27" s="152"/>
    </row>
    <row r="28" spans="1:11" ht="11.25">
      <c r="A28" s="161"/>
      <c r="B28" s="150" t="s">
        <v>138</v>
      </c>
      <c r="C28" s="161">
        <v>91</v>
      </c>
      <c r="D28" s="171">
        <v>0.3775933609958506</v>
      </c>
      <c r="E28" s="172">
        <v>0.37916666666666665</v>
      </c>
      <c r="F28" s="161"/>
      <c r="G28" s="150"/>
      <c r="H28" s="150"/>
      <c r="I28" s="150"/>
      <c r="J28" s="150"/>
      <c r="K28" s="152"/>
    </row>
    <row r="29" spans="1:11" ht="11.25">
      <c r="A29" s="161"/>
      <c r="B29" s="150" t="s">
        <v>139</v>
      </c>
      <c r="C29" s="161">
        <v>19</v>
      </c>
      <c r="D29" s="171">
        <v>0.07883817427385892</v>
      </c>
      <c r="E29" s="172">
        <v>0.07916666666666666</v>
      </c>
      <c r="F29" s="161"/>
      <c r="G29" s="150"/>
      <c r="H29" s="150"/>
      <c r="I29" s="150"/>
      <c r="J29" s="150"/>
      <c r="K29" s="152"/>
    </row>
    <row r="30" spans="1:11" ht="11.25">
      <c r="A30" s="161"/>
      <c r="B30" s="150" t="s">
        <v>140</v>
      </c>
      <c r="C30" s="161">
        <v>12</v>
      </c>
      <c r="D30" s="171">
        <v>0.04979253112033195</v>
      </c>
      <c r="E30" s="172">
        <v>0.05</v>
      </c>
      <c r="F30" s="161"/>
      <c r="G30" s="150"/>
      <c r="H30" s="150"/>
      <c r="I30" s="150"/>
      <c r="J30" s="150"/>
      <c r="K30" s="152"/>
    </row>
    <row r="31" spans="1:11" ht="11.25">
      <c r="A31" s="161"/>
      <c r="B31" s="150" t="s">
        <v>141</v>
      </c>
      <c r="C31" s="161">
        <v>35</v>
      </c>
      <c r="D31" s="171">
        <v>0.14522821576763487</v>
      </c>
      <c r="E31" s="172">
        <v>0.14583333333333334</v>
      </c>
      <c r="F31" s="161"/>
      <c r="G31" s="150"/>
      <c r="H31" s="150"/>
      <c r="I31" s="150"/>
      <c r="J31" s="150"/>
      <c r="K31" s="152"/>
    </row>
    <row r="32" spans="1:11" ht="11.25">
      <c r="A32" s="161"/>
      <c r="B32" s="150" t="s">
        <v>142</v>
      </c>
      <c r="C32" s="161">
        <v>23</v>
      </c>
      <c r="D32" s="171">
        <v>0.0954356846473029</v>
      </c>
      <c r="E32" s="172">
        <v>0.09583333333333334</v>
      </c>
      <c r="F32" s="161"/>
      <c r="G32" s="150"/>
      <c r="H32" s="150"/>
      <c r="I32" s="150"/>
      <c r="J32" s="150"/>
      <c r="K32" s="152"/>
    </row>
    <row r="33" spans="1:11" ht="11.25">
      <c r="A33" s="161"/>
      <c r="B33" s="150" t="s">
        <v>143</v>
      </c>
      <c r="C33" s="161">
        <v>24</v>
      </c>
      <c r="D33" s="171">
        <v>0.0995850622406639</v>
      </c>
      <c r="E33" s="172">
        <v>0.1</v>
      </c>
      <c r="F33" s="161"/>
      <c r="G33" s="150"/>
      <c r="H33" s="150"/>
      <c r="I33" s="150"/>
      <c r="J33" s="150"/>
      <c r="K33" s="152"/>
    </row>
    <row r="34" spans="1:11" ht="11.25">
      <c r="A34" s="161"/>
      <c r="B34" s="150" t="s">
        <v>144</v>
      </c>
      <c r="C34" s="161">
        <v>2</v>
      </c>
      <c r="D34" s="171">
        <v>0.008298755186721992</v>
      </c>
      <c r="E34" s="172">
        <v>0.008333333333333333</v>
      </c>
      <c r="F34" s="161"/>
      <c r="G34" s="150"/>
      <c r="H34" s="150"/>
      <c r="I34" s="150"/>
      <c r="J34" s="150"/>
      <c r="K34" s="152"/>
    </row>
    <row r="35" spans="1:11" ht="11.25">
      <c r="A35" s="161"/>
      <c r="B35" s="150" t="s">
        <v>145</v>
      </c>
      <c r="C35" s="161">
        <v>10</v>
      </c>
      <c r="D35" s="171">
        <v>0.04149377593360996</v>
      </c>
      <c r="E35" s="172">
        <v>0.041666666666666664</v>
      </c>
      <c r="F35" s="161"/>
      <c r="G35" s="150"/>
      <c r="H35" s="150"/>
      <c r="I35" s="150"/>
      <c r="J35" s="150"/>
      <c r="K35" s="152"/>
    </row>
    <row r="36" spans="1:11" ht="11.25">
      <c r="A36" s="161"/>
      <c r="B36" s="150" t="s">
        <v>135</v>
      </c>
      <c r="C36" s="161">
        <v>7</v>
      </c>
      <c r="D36" s="171">
        <v>0.029045643153526972</v>
      </c>
      <c r="E36" s="172">
        <v>0.029166666666666667</v>
      </c>
      <c r="F36" s="161"/>
      <c r="G36" s="150"/>
      <c r="H36" s="150"/>
      <c r="I36" s="150"/>
      <c r="J36" s="150"/>
      <c r="K36" s="152"/>
    </row>
    <row r="37" spans="1:11" ht="11.25">
      <c r="A37" s="166"/>
      <c r="B37" s="154" t="s">
        <v>130</v>
      </c>
      <c r="C37" s="166">
        <v>1</v>
      </c>
      <c r="D37" s="170">
        <v>0.004149377593360996</v>
      </c>
      <c r="E37" s="173" t="s">
        <v>131</v>
      </c>
      <c r="F37" s="161"/>
      <c r="G37" s="150"/>
      <c r="H37" s="150"/>
      <c r="I37" s="150"/>
      <c r="J37" s="150"/>
      <c r="K37" s="152"/>
    </row>
    <row r="38" spans="1:11" ht="11.25">
      <c r="A38" s="161" t="s">
        <v>146</v>
      </c>
      <c r="B38" s="150" t="s">
        <v>147</v>
      </c>
      <c r="C38" s="161"/>
      <c r="D38" s="171"/>
      <c r="E38" s="172"/>
      <c r="F38" s="161"/>
      <c r="G38" s="150"/>
      <c r="H38" s="150"/>
      <c r="I38" s="150"/>
      <c r="J38" s="150"/>
      <c r="K38" s="152"/>
    </row>
    <row r="39" spans="1:11" ht="11.25">
      <c r="A39" s="161"/>
      <c r="B39" s="150" t="s">
        <v>148</v>
      </c>
      <c r="C39" s="161">
        <v>85</v>
      </c>
      <c r="D39" s="171">
        <v>0.35269709543568467</v>
      </c>
      <c r="E39" s="172">
        <v>0.35864978902953587</v>
      </c>
      <c r="F39" s="161"/>
      <c r="G39" s="150"/>
      <c r="H39" s="150"/>
      <c r="I39" s="150"/>
      <c r="J39" s="150"/>
      <c r="K39" s="152"/>
    </row>
    <row r="40" spans="1:11" ht="11.25">
      <c r="A40" s="161"/>
      <c r="B40" s="150" t="s">
        <v>149</v>
      </c>
      <c r="C40" s="161">
        <v>76</v>
      </c>
      <c r="D40" s="171">
        <v>0.3153526970954357</v>
      </c>
      <c r="E40" s="172">
        <v>0.3206751054852321</v>
      </c>
      <c r="F40" s="161"/>
      <c r="G40" s="150"/>
      <c r="H40" s="150"/>
      <c r="I40" s="150"/>
      <c r="J40" s="150"/>
      <c r="K40" s="152"/>
    </row>
    <row r="41" spans="1:11" ht="11.25">
      <c r="A41" s="161"/>
      <c r="B41" s="148" t="s">
        <v>150</v>
      </c>
      <c r="C41" s="161">
        <v>53</v>
      </c>
      <c r="D41" s="171">
        <v>0.21991701244813278</v>
      </c>
      <c r="E41" s="172">
        <v>0.22362869198312235</v>
      </c>
      <c r="F41" s="161"/>
      <c r="G41" s="150"/>
      <c r="H41" s="150"/>
      <c r="I41" s="150"/>
      <c r="J41" s="150"/>
      <c r="K41" s="152"/>
    </row>
    <row r="42" spans="1:11" ht="11.25">
      <c r="A42" s="161"/>
      <c r="B42" s="148" t="s">
        <v>151</v>
      </c>
      <c r="C42" s="161">
        <v>12</v>
      </c>
      <c r="D42" s="171">
        <v>0.04979253112033195</v>
      </c>
      <c r="E42" s="172">
        <v>0.05063291139240506</v>
      </c>
      <c r="F42" s="161"/>
      <c r="G42" s="150"/>
      <c r="H42" s="150"/>
      <c r="I42" s="150"/>
      <c r="J42" s="150"/>
      <c r="K42" s="152"/>
    </row>
    <row r="43" spans="1:11" ht="11.25">
      <c r="A43" s="161"/>
      <c r="B43" s="150" t="s">
        <v>152</v>
      </c>
      <c r="C43" s="161">
        <v>8</v>
      </c>
      <c r="D43" s="171">
        <v>0.03319502074688797</v>
      </c>
      <c r="E43" s="172">
        <v>0.03375527426160337</v>
      </c>
      <c r="F43" s="161"/>
      <c r="G43" s="150"/>
      <c r="H43" s="150"/>
      <c r="I43" s="150"/>
      <c r="J43" s="150"/>
      <c r="K43" s="152"/>
    </row>
    <row r="44" spans="1:11" ht="11.25">
      <c r="A44" s="161"/>
      <c r="B44" s="150" t="s">
        <v>153</v>
      </c>
      <c r="C44" s="161">
        <v>7</v>
      </c>
      <c r="D44" s="171">
        <v>0.029045643153526972</v>
      </c>
      <c r="E44" s="172">
        <v>0.029535864978902954</v>
      </c>
      <c r="F44" s="161"/>
      <c r="G44" s="150"/>
      <c r="H44" s="150"/>
      <c r="I44" s="150"/>
      <c r="J44" s="150"/>
      <c r="K44" s="152"/>
    </row>
    <row r="45" spans="1:11" ht="11.25">
      <c r="A45" s="166"/>
      <c r="B45" s="154" t="s">
        <v>130</v>
      </c>
      <c r="C45" s="166">
        <v>4</v>
      </c>
      <c r="D45" s="170">
        <v>0.016597510373443983</v>
      </c>
      <c r="E45" s="173" t="s">
        <v>131</v>
      </c>
      <c r="F45" s="166"/>
      <c r="G45" s="154"/>
      <c r="H45" s="154"/>
      <c r="I45" s="154"/>
      <c r="J45" s="154"/>
      <c r="K45" s="155"/>
    </row>
    <row r="46" spans="1:11" ht="12.75">
      <c r="A46" s="144" t="s">
        <v>79</v>
      </c>
      <c r="B46" s="145"/>
      <c r="C46" s="146"/>
      <c r="D46" s="178"/>
      <c r="E46" s="179"/>
      <c r="F46" s="145"/>
      <c r="G46" s="145"/>
      <c r="H46" s="145"/>
      <c r="I46" s="145"/>
      <c r="J46" s="145"/>
      <c r="K46" s="147" t="s">
        <v>154</v>
      </c>
    </row>
    <row r="47" spans="1:11" ht="12.75">
      <c r="A47" s="149" t="s">
        <v>95</v>
      </c>
      <c r="B47" s="150"/>
      <c r="C47" s="151"/>
      <c r="D47" s="151"/>
      <c r="E47" s="150"/>
      <c r="F47" s="150"/>
      <c r="G47" s="150"/>
      <c r="H47" s="150"/>
      <c r="I47" s="150"/>
      <c r="J47" s="150"/>
      <c r="K47" s="152"/>
    </row>
    <row r="48" spans="1:11" ht="12.75">
      <c r="A48" s="149" t="s">
        <v>118</v>
      </c>
      <c r="B48" s="150"/>
      <c r="C48" s="151"/>
      <c r="D48" s="151"/>
      <c r="E48" s="150"/>
      <c r="F48" s="150"/>
      <c r="G48" s="150"/>
      <c r="H48" s="150"/>
      <c r="I48" s="150"/>
      <c r="J48" s="150"/>
      <c r="K48" s="152"/>
    </row>
    <row r="49" spans="1:11" ht="12.75">
      <c r="A49" s="153" t="s">
        <v>106</v>
      </c>
      <c r="B49" s="150"/>
      <c r="C49" s="150"/>
      <c r="D49" s="150"/>
      <c r="E49" s="150"/>
      <c r="F49" s="154"/>
      <c r="G49" s="154"/>
      <c r="H49" s="154"/>
      <c r="I49" s="154"/>
      <c r="J49" s="154"/>
      <c r="K49" s="155"/>
    </row>
    <row r="50" spans="1:11" ht="11.25">
      <c r="A50" s="156"/>
      <c r="B50" s="157"/>
      <c r="C50" s="158"/>
      <c r="D50" s="159" t="s">
        <v>16</v>
      </c>
      <c r="E50" s="160" t="s">
        <v>16</v>
      </c>
      <c r="F50" s="161"/>
      <c r="G50" s="150"/>
      <c r="H50" s="150"/>
      <c r="I50" s="150"/>
      <c r="J50" s="150"/>
      <c r="K50" s="152"/>
    </row>
    <row r="51" spans="1:11" ht="12.75">
      <c r="A51" s="162" t="s">
        <v>155</v>
      </c>
      <c r="B51" s="152"/>
      <c r="C51" s="163"/>
      <c r="D51" s="164" t="s">
        <v>120</v>
      </c>
      <c r="E51" s="165" t="s">
        <v>121</v>
      </c>
      <c r="F51" s="161"/>
      <c r="G51" s="150"/>
      <c r="H51" s="150"/>
      <c r="I51" s="150"/>
      <c r="J51" s="150"/>
      <c r="K51" s="152"/>
    </row>
    <row r="52" spans="1:11" ht="11.25">
      <c r="A52" s="166"/>
      <c r="B52" s="155"/>
      <c r="C52" s="167" t="s">
        <v>15</v>
      </c>
      <c r="D52" s="168" t="s">
        <v>122</v>
      </c>
      <c r="E52" s="169" t="s">
        <v>122</v>
      </c>
      <c r="F52" s="161"/>
      <c r="G52" s="150"/>
      <c r="H52" s="150"/>
      <c r="I52" s="150"/>
      <c r="J52" s="150"/>
      <c r="K52" s="152"/>
    </row>
    <row r="53" spans="1:11" ht="11.25">
      <c r="A53" s="161" t="s">
        <v>156</v>
      </c>
      <c r="B53" s="150" t="s">
        <v>157</v>
      </c>
      <c r="C53" s="161"/>
      <c r="D53" s="171"/>
      <c r="E53" s="172"/>
      <c r="F53" s="161"/>
      <c r="G53" s="150"/>
      <c r="H53" s="150"/>
      <c r="I53" s="150"/>
      <c r="J53" s="150"/>
      <c r="K53" s="152"/>
    </row>
    <row r="54" spans="1:11" ht="11.25">
      <c r="A54" s="161"/>
      <c r="B54" s="180" t="s">
        <v>158</v>
      </c>
      <c r="C54" s="161">
        <v>104</v>
      </c>
      <c r="D54" s="171">
        <v>0.4315352697095436</v>
      </c>
      <c r="E54" s="172">
        <v>0.4315352697095436</v>
      </c>
      <c r="F54" s="161"/>
      <c r="G54" s="150"/>
      <c r="H54" s="150"/>
      <c r="I54" s="150"/>
      <c r="J54" s="150"/>
      <c r="K54" s="152"/>
    </row>
    <row r="55" spans="1:11" ht="11.25">
      <c r="A55" s="161"/>
      <c r="B55" s="150" t="s">
        <v>159</v>
      </c>
      <c r="C55" s="161">
        <v>71</v>
      </c>
      <c r="D55" s="171">
        <v>0.2946058091286307</v>
      </c>
      <c r="E55" s="172">
        <v>0.2946058091286307</v>
      </c>
      <c r="F55" s="161"/>
      <c r="G55" s="150"/>
      <c r="H55" s="150"/>
      <c r="I55" s="150"/>
      <c r="J55" s="150"/>
      <c r="K55" s="152"/>
    </row>
    <row r="56" spans="1:11" ht="11.25">
      <c r="A56" s="161"/>
      <c r="B56" s="150" t="s">
        <v>160</v>
      </c>
      <c r="C56" s="161">
        <v>4</v>
      </c>
      <c r="D56" s="171">
        <v>0.016597510373443983</v>
      </c>
      <c r="E56" s="172">
        <v>0.016597510373443983</v>
      </c>
      <c r="F56" s="161"/>
      <c r="G56" s="150"/>
      <c r="H56" s="150"/>
      <c r="I56" s="150"/>
      <c r="J56" s="150"/>
      <c r="K56" s="152"/>
    </row>
    <row r="57" spans="1:11" ht="11.25">
      <c r="A57" s="161"/>
      <c r="B57" s="150" t="s">
        <v>161</v>
      </c>
      <c r="C57" s="161">
        <v>28</v>
      </c>
      <c r="D57" s="171">
        <v>0.11618257261410789</v>
      </c>
      <c r="E57" s="172">
        <v>0.11618257261410789</v>
      </c>
      <c r="F57" s="161"/>
      <c r="G57" s="150"/>
      <c r="H57" s="150"/>
      <c r="I57" s="150"/>
      <c r="J57" s="150"/>
      <c r="K57" s="152"/>
    </row>
    <row r="58" spans="1:11" ht="11.25">
      <c r="A58" s="161" t="s">
        <v>87</v>
      </c>
      <c r="B58" s="181" t="s">
        <v>162</v>
      </c>
      <c r="C58" s="182">
        <v>34</v>
      </c>
      <c r="D58" s="171">
        <v>0.14107883817427386</v>
      </c>
      <c r="E58" s="172">
        <v>0.14107883817427386</v>
      </c>
      <c r="F58" s="161"/>
      <c r="G58" s="150"/>
      <c r="H58" s="150"/>
      <c r="I58" s="150"/>
      <c r="J58" s="150"/>
      <c r="K58" s="152"/>
    </row>
    <row r="59" spans="1:11" ht="11.25">
      <c r="A59" s="166"/>
      <c r="B59" s="183" t="s">
        <v>130</v>
      </c>
      <c r="C59" s="166">
        <v>0</v>
      </c>
      <c r="D59" s="170">
        <v>0</v>
      </c>
      <c r="E59" s="184" t="s">
        <v>131</v>
      </c>
      <c r="F59" s="161"/>
      <c r="G59" s="150"/>
      <c r="H59" s="150"/>
      <c r="I59" s="150"/>
      <c r="J59" s="150"/>
      <c r="K59" s="152"/>
    </row>
    <row r="60" spans="1:11" ht="11.25">
      <c r="A60" s="156" t="str">
        <f>"6."</f>
        <v>6.</v>
      </c>
      <c r="B60" s="185" t="s">
        <v>163</v>
      </c>
      <c r="C60" s="156"/>
      <c r="D60" s="179"/>
      <c r="E60" s="186"/>
      <c r="F60" s="161"/>
      <c r="G60" s="150"/>
      <c r="H60" s="150"/>
      <c r="I60" s="150"/>
      <c r="J60" s="150"/>
      <c r="K60" s="152"/>
    </row>
    <row r="61" spans="1:11" ht="11.25">
      <c r="A61" s="161"/>
      <c r="B61" s="187" t="s">
        <v>164</v>
      </c>
      <c r="C61" s="161">
        <v>67</v>
      </c>
      <c r="D61" s="171">
        <v>0.27800829875518673</v>
      </c>
      <c r="E61" s="172">
        <v>0.2803347280334728</v>
      </c>
      <c r="F61" s="161"/>
      <c r="G61" s="150"/>
      <c r="H61" s="150"/>
      <c r="I61" s="150"/>
      <c r="J61" s="150"/>
      <c r="K61" s="152"/>
    </row>
    <row r="62" spans="1:11" ht="11.25">
      <c r="A62" s="161"/>
      <c r="B62" s="187" t="s">
        <v>165</v>
      </c>
      <c r="C62" s="161">
        <v>48</v>
      </c>
      <c r="D62" s="171">
        <v>0.1991701244813278</v>
      </c>
      <c r="E62" s="172">
        <v>0.200836820083682</v>
      </c>
      <c r="F62" s="161"/>
      <c r="G62" s="150"/>
      <c r="H62" s="150"/>
      <c r="I62" s="150"/>
      <c r="J62" s="150"/>
      <c r="K62" s="152"/>
    </row>
    <row r="63" spans="1:11" ht="11.25">
      <c r="A63" s="161"/>
      <c r="B63" s="188" t="s">
        <v>315</v>
      </c>
      <c r="C63" s="150">
        <v>0</v>
      </c>
      <c r="D63" s="171">
        <v>0</v>
      </c>
      <c r="E63" s="172">
        <v>0</v>
      </c>
      <c r="F63" s="161"/>
      <c r="G63" s="150"/>
      <c r="H63" s="150"/>
      <c r="I63" s="150"/>
      <c r="J63" s="150"/>
      <c r="K63" s="152"/>
    </row>
    <row r="64" spans="1:11" ht="11.25">
      <c r="A64" s="161"/>
      <c r="B64" s="188" t="s">
        <v>166</v>
      </c>
      <c r="C64" s="148">
        <v>16</v>
      </c>
      <c r="D64" s="171">
        <v>0.06639004149377593</v>
      </c>
      <c r="E64" s="172">
        <v>0.06694560669456066</v>
      </c>
      <c r="F64" s="161"/>
      <c r="G64" s="150"/>
      <c r="H64" s="150"/>
      <c r="I64" s="150"/>
      <c r="J64" s="150"/>
      <c r="K64" s="152"/>
    </row>
    <row r="65" spans="1:11" ht="11.25">
      <c r="A65" s="182"/>
      <c r="B65" s="187" t="s">
        <v>167</v>
      </c>
      <c r="C65" s="182">
        <v>35</v>
      </c>
      <c r="D65" s="171">
        <v>0.14522821576763487</v>
      </c>
      <c r="E65" s="172">
        <v>0.14644351464435146</v>
      </c>
      <c r="F65" s="161"/>
      <c r="G65" s="150"/>
      <c r="H65" s="150"/>
      <c r="I65" s="150"/>
      <c r="J65" s="150"/>
      <c r="K65" s="152"/>
    </row>
    <row r="66" spans="1:11" ht="11.25">
      <c r="A66" s="182"/>
      <c r="B66" s="187" t="s">
        <v>168</v>
      </c>
      <c r="C66" s="182">
        <v>36</v>
      </c>
      <c r="D66" s="171">
        <v>0.14937759336099585</v>
      </c>
      <c r="E66" s="172">
        <v>0.1506276150627615</v>
      </c>
      <c r="F66" s="161"/>
      <c r="G66" s="150"/>
      <c r="H66" s="150"/>
      <c r="I66" s="150"/>
      <c r="J66" s="150"/>
      <c r="K66" s="152"/>
    </row>
    <row r="67" spans="1:11" ht="11.25">
      <c r="A67" s="182"/>
      <c r="B67" s="187" t="s">
        <v>169</v>
      </c>
      <c r="C67" s="182">
        <v>22</v>
      </c>
      <c r="D67" s="171">
        <v>0.0912863070539419</v>
      </c>
      <c r="E67" s="172">
        <v>0.09205020920502092</v>
      </c>
      <c r="F67" s="161"/>
      <c r="G67" s="150"/>
      <c r="H67" s="150"/>
      <c r="I67" s="150"/>
      <c r="J67" s="150"/>
      <c r="K67" s="152"/>
    </row>
    <row r="68" spans="1:11" ht="11.25">
      <c r="A68" s="182"/>
      <c r="B68" s="187" t="s">
        <v>170</v>
      </c>
      <c r="C68" s="182">
        <v>15</v>
      </c>
      <c r="D68" s="171">
        <v>0.06224066390041494</v>
      </c>
      <c r="E68" s="172">
        <v>0.06276150627615062</v>
      </c>
      <c r="F68" s="161"/>
      <c r="G68" s="150"/>
      <c r="H68" s="150"/>
      <c r="I68" s="150"/>
      <c r="J68" s="150"/>
      <c r="K68" s="152"/>
    </row>
    <row r="69" spans="1:11" ht="11.25">
      <c r="A69" s="189"/>
      <c r="B69" s="190" t="s">
        <v>130</v>
      </c>
      <c r="C69" s="166">
        <v>2</v>
      </c>
      <c r="D69" s="170">
        <v>0.008298755186721992</v>
      </c>
      <c r="E69" s="191" t="s">
        <v>131</v>
      </c>
      <c r="F69" s="161"/>
      <c r="G69" s="150"/>
      <c r="H69" s="150"/>
      <c r="I69" s="150"/>
      <c r="J69" s="150"/>
      <c r="K69" s="152"/>
    </row>
    <row r="70" spans="1:11" ht="11.25">
      <c r="A70" s="161" t="str">
        <f>"7."</f>
        <v>7.</v>
      </c>
      <c r="B70" s="187" t="s">
        <v>171</v>
      </c>
      <c r="C70" s="161"/>
      <c r="D70" s="192"/>
      <c r="E70" s="193"/>
      <c r="F70" s="161"/>
      <c r="G70" s="150"/>
      <c r="H70" s="150"/>
      <c r="I70" s="150"/>
      <c r="J70" s="150"/>
      <c r="K70" s="152"/>
    </row>
    <row r="71" spans="1:11" ht="11.25">
      <c r="A71" s="161"/>
      <c r="B71" s="187" t="s">
        <v>172</v>
      </c>
      <c r="C71" s="194" t="s">
        <v>173</v>
      </c>
      <c r="D71" s="150"/>
      <c r="E71" s="152"/>
      <c r="F71" s="161"/>
      <c r="G71" s="150"/>
      <c r="H71" s="150"/>
      <c r="I71" s="150"/>
      <c r="J71" s="150"/>
      <c r="K71" s="152"/>
    </row>
    <row r="72" spans="1:11" ht="11.25">
      <c r="A72" s="161"/>
      <c r="B72" s="187" t="s">
        <v>174</v>
      </c>
      <c r="C72" s="161">
        <v>7</v>
      </c>
      <c r="D72" s="171">
        <v>0.035175879396984924</v>
      </c>
      <c r="E72" s="172">
        <v>0.03723404255319149</v>
      </c>
      <c r="F72" s="195"/>
      <c r="G72" s="150"/>
      <c r="H72" s="150"/>
      <c r="I72" s="150"/>
      <c r="J72" s="150"/>
      <c r="K72" s="152"/>
    </row>
    <row r="73" spans="1:11" ht="11.25">
      <c r="A73" s="161"/>
      <c r="B73" s="187" t="s">
        <v>175</v>
      </c>
      <c r="C73" s="161">
        <v>10</v>
      </c>
      <c r="D73" s="171">
        <v>0.05025125628140704</v>
      </c>
      <c r="E73" s="172">
        <v>0.05319148936170213</v>
      </c>
      <c r="F73" s="161"/>
      <c r="G73" s="150"/>
      <c r="H73" s="150"/>
      <c r="I73" s="150"/>
      <c r="J73" s="150"/>
      <c r="K73" s="152"/>
    </row>
    <row r="74" spans="1:11" ht="11.25">
      <c r="A74" s="161"/>
      <c r="B74" s="187" t="s">
        <v>176</v>
      </c>
      <c r="C74" s="161">
        <v>20</v>
      </c>
      <c r="D74" s="171">
        <v>0.10050251256281408</v>
      </c>
      <c r="E74" s="172">
        <v>0.10638297872340426</v>
      </c>
      <c r="F74" s="161"/>
      <c r="G74" s="150"/>
      <c r="H74" s="150"/>
      <c r="I74" s="150"/>
      <c r="J74" s="150"/>
      <c r="K74" s="152"/>
    </row>
    <row r="75" spans="1:11" ht="11.25">
      <c r="A75" s="161"/>
      <c r="B75" s="187" t="s">
        <v>177</v>
      </c>
      <c r="C75" s="161">
        <v>34</v>
      </c>
      <c r="D75" s="171">
        <v>0.1708542713567839</v>
      </c>
      <c r="E75" s="172">
        <v>0.18085106382978725</v>
      </c>
      <c r="F75" s="161"/>
      <c r="G75" s="150"/>
      <c r="H75" s="150"/>
      <c r="I75" s="150"/>
      <c r="J75" s="150"/>
      <c r="K75" s="152"/>
    </row>
    <row r="76" spans="1:11" ht="11.25">
      <c r="A76" s="161"/>
      <c r="B76" s="187" t="s">
        <v>178</v>
      </c>
      <c r="C76" s="161">
        <v>57</v>
      </c>
      <c r="D76" s="171">
        <v>0.2864321608040201</v>
      </c>
      <c r="E76" s="172">
        <v>0.30319148936170215</v>
      </c>
      <c r="F76" s="161"/>
      <c r="G76" s="150"/>
      <c r="H76" s="150"/>
      <c r="I76" s="150"/>
      <c r="J76" s="150"/>
      <c r="K76" s="152"/>
    </row>
    <row r="77" spans="1:11" ht="11.25">
      <c r="A77" s="161"/>
      <c r="B77" s="187" t="s">
        <v>179</v>
      </c>
      <c r="C77" s="161">
        <v>15</v>
      </c>
      <c r="D77" s="171">
        <v>0.07537688442211055</v>
      </c>
      <c r="E77" s="172">
        <v>0.0797872340425532</v>
      </c>
      <c r="F77" s="161"/>
      <c r="G77" s="150"/>
      <c r="H77" s="150"/>
      <c r="I77" s="150"/>
      <c r="J77" s="150"/>
      <c r="K77" s="152"/>
    </row>
    <row r="78" spans="1:11" ht="11.25">
      <c r="A78" s="161"/>
      <c r="B78" s="187" t="s">
        <v>180</v>
      </c>
      <c r="C78" s="161">
        <v>45</v>
      </c>
      <c r="D78" s="171">
        <v>0.22613065326633167</v>
      </c>
      <c r="E78" s="172">
        <v>0.2393617021276596</v>
      </c>
      <c r="F78" s="161"/>
      <c r="G78" s="150"/>
      <c r="H78" s="150"/>
      <c r="I78" s="150"/>
      <c r="J78" s="150"/>
      <c r="K78" s="152"/>
    </row>
    <row r="79" spans="1:11" ht="11.25">
      <c r="A79" s="161"/>
      <c r="B79" s="187" t="s">
        <v>181</v>
      </c>
      <c r="C79" s="161">
        <v>11</v>
      </c>
      <c r="D79" s="171">
        <v>0.05527638190954774</v>
      </c>
      <c r="E79" s="174" t="s">
        <v>131</v>
      </c>
      <c r="F79" s="161"/>
      <c r="G79" s="150"/>
      <c r="H79" s="150"/>
      <c r="I79" s="150"/>
      <c r="J79" s="150"/>
      <c r="K79" s="152"/>
    </row>
    <row r="80" spans="1:11" ht="11.25">
      <c r="A80" s="161"/>
      <c r="B80" s="187"/>
      <c r="C80" s="161"/>
      <c r="D80" s="192"/>
      <c r="E80" s="193"/>
      <c r="F80" s="161"/>
      <c r="G80" s="150"/>
      <c r="H80" s="150"/>
      <c r="I80" s="150"/>
      <c r="J80" s="150"/>
      <c r="K80" s="152"/>
    </row>
    <row r="81" spans="1:11" ht="11.25">
      <c r="A81" s="161"/>
      <c r="B81" s="187" t="s">
        <v>182</v>
      </c>
      <c r="C81" s="194" t="s">
        <v>183</v>
      </c>
      <c r="D81" s="192"/>
      <c r="E81" s="152"/>
      <c r="F81" s="161"/>
      <c r="G81" s="150"/>
      <c r="H81" s="150"/>
      <c r="I81" s="150"/>
      <c r="J81" s="150"/>
      <c r="K81" s="152"/>
    </row>
    <row r="82" spans="1:11" ht="11.25">
      <c r="A82" s="161"/>
      <c r="B82" s="187" t="s">
        <v>184</v>
      </c>
      <c r="C82" s="161">
        <v>3</v>
      </c>
      <c r="D82" s="171">
        <v>0.07142857142857142</v>
      </c>
      <c r="E82" s="172">
        <v>0.14285714285714285</v>
      </c>
      <c r="F82" s="161"/>
      <c r="G82" s="150"/>
      <c r="H82" s="150"/>
      <c r="I82" s="150"/>
      <c r="J82" s="150"/>
      <c r="K82" s="152"/>
    </row>
    <row r="83" spans="1:11" ht="11.25">
      <c r="A83" s="161"/>
      <c r="B83" s="187" t="s">
        <v>185</v>
      </c>
      <c r="C83" s="161">
        <v>22</v>
      </c>
      <c r="D83" s="171">
        <v>0.5238095238095238</v>
      </c>
      <c r="E83" s="172">
        <v>1.0476190476190477</v>
      </c>
      <c r="F83" s="161"/>
      <c r="G83" s="150"/>
      <c r="H83" s="150"/>
      <c r="I83" s="150"/>
      <c r="J83" s="150"/>
      <c r="K83" s="152"/>
    </row>
    <row r="84" spans="1:11" ht="11.25">
      <c r="A84" s="161"/>
      <c r="B84" s="187" t="s">
        <v>186</v>
      </c>
      <c r="C84" s="161">
        <v>21</v>
      </c>
      <c r="D84" s="171">
        <v>0.5</v>
      </c>
      <c r="E84" s="172">
        <v>1</v>
      </c>
      <c r="F84" s="161"/>
      <c r="G84" s="150"/>
      <c r="H84" s="150"/>
      <c r="I84" s="150"/>
      <c r="J84" s="150"/>
      <c r="K84" s="152"/>
    </row>
    <row r="85" spans="1:11" ht="11.25">
      <c r="A85" s="161"/>
      <c r="B85" s="187" t="s">
        <v>187</v>
      </c>
      <c r="C85" s="161">
        <v>17</v>
      </c>
      <c r="D85" s="171">
        <v>0.40476190476190477</v>
      </c>
      <c r="E85" s="172">
        <v>0.8095238095238095</v>
      </c>
      <c r="F85" s="161"/>
      <c r="G85" s="150"/>
      <c r="H85" s="150"/>
      <c r="I85" s="150"/>
      <c r="J85" s="150"/>
      <c r="K85" s="152"/>
    </row>
    <row r="86" spans="1:11" ht="11.25">
      <c r="A86" s="161"/>
      <c r="B86" s="187" t="s">
        <v>188</v>
      </c>
      <c r="C86" s="161">
        <v>19</v>
      </c>
      <c r="D86" s="171">
        <v>0.4523809523809524</v>
      </c>
      <c r="E86" s="172">
        <v>0.9047619047619048</v>
      </c>
      <c r="F86" s="161"/>
      <c r="G86" s="150"/>
      <c r="H86" s="150"/>
      <c r="I86" s="150"/>
      <c r="J86" s="150"/>
      <c r="K86" s="152"/>
    </row>
    <row r="87" spans="1:11" ht="11.25">
      <c r="A87" s="166"/>
      <c r="B87" s="190" t="s">
        <v>181</v>
      </c>
      <c r="C87" s="166">
        <v>21</v>
      </c>
      <c r="D87" s="170">
        <v>0.5</v>
      </c>
      <c r="E87" s="173" t="s">
        <v>131</v>
      </c>
      <c r="F87" s="161"/>
      <c r="G87" s="150"/>
      <c r="H87" s="150"/>
      <c r="I87" s="150"/>
      <c r="J87" s="150"/>
      <c r="K87" s="152"/>
    </row>
    <row r="88" spans="1:11" ht="11.25">
      <c r="A88" s="156"/>
      <c r="B88" s="145"/>
      <c r="C88" s="145"/>
      <c r="D88" s="179"/>
      <c r="E88" s="186"/>
      <c r="F88" s="161"/>
      <c r="G88" s="150"/>
      <c r="H88" s="150"/>
      <c r="I88" s="150"/>
      <c r="J88" s="150"/>
      <c r="K88" s="152"/>
    </row>
    <row r="89" spans="1:11" ht="11.25">
      <c r="A89" s="161" t="s">
        <v>189</v>
      </c>
      <c r="B89" s="150"/>
      <c r="C89" s="150"/>
      <c r="D89" s="150"/>
      <c r="E89" s="152"/>
      <c r="F89" s="161"/>
      <c r="G89" s="150"/>
      <c r="H89" s="150"/>
      <c r="I89" s="150"/>
      <c r="J89" s="150"/>
      <c r="K89" s="152"/>
    </row>
    <row r="90" spans="1:11" ht="11.25">
      <c r="A90" s="161"/>
      <c r="B90" s="150"/>
      <c r="C90" s="150"/>
      <c r="D90" s="150"/>
      <c r="E90" s="152"/>
      <c r="F90" s="161"/>
      <c r="G90" s="150"/>
      <c r="H90" s="150"/>
      <c r="I90" s="150"/>
      <c r="J90" s="150"/>
      <c r="K90" s="152"/>
    </row>
    <row r="91" spans="1:11" ht="11.25">
      <c r="A91" s="161"/>
      <c r="B91" s="150"/>
      <c r="C91" s="150"/>
      <c r="D91" s="150"/>
      <c r="E91" s="152"/>
      <c r="F91" s="161"/>
      <c r="G91" s="150"/>
      <c r="H91" s="150"/>
      <c r="I91" s="150"/>
      <c r="J91" s="150"/>
      <c r="K91" s="152"/>
    </row>
    <row r="92" spans="1:11" ht="11.25">
      <c r="A92" s="161"/>
      <c r="B92" s="187"/>
      <c r="C92" s="150"/>
      <c r="D92" s="171"/>
      <c r="E92" s="174"/>
      <c r="F92" s="161"/>
      <c r="G92" s="150"/>
      <c r="H92" s="150"/>
      <c r="I92" s="150"/>
      <c r="J92" s="150"/>
      <c r="K92" s="152"/>
    </row>
    <row r="93" spans="1:11" ht="11.25">
      <c r="A93" s="161"/>
      <c r="B93" s="187"/>
      <c r="C93" s="150"/>
      <c r="D93" s="171"/>
      <c r="E93" s="174"/>
      <c r="F93" s="161"/>
      <c r="G93" s="150"/>
      <c r="H93" s="150"/>
      <c r="I93" s="150"/>
      <c r="J93" s="150"/>
      <c r="K93" s="152"/>
    </row>
    <row r="94" spans="1:11" ht="14.25" customHeight="1">
      <c r="A94" s="166"/>
      <c r="B94" s="190"/>
      <c r="C94" s="154"/>
      <c r="D94" s="170"/>
      <c r="E94" s="173"/>
      <c r="F94" s="166"/>
      <c r="G94" s="154"/>
      <c r="H94" s="154"/>
      <c r="I94" s="154"/>
      <c r="J94" s="154"/>
      <c r="K94" s="155"/>
    </row>
    <row r="95" spans="1:11" ht="12.75">
      <c r="A95" s="144" t="s">
        <v>79</v>
      </c>
      <c r="B95" s="145"/>
      <c r="C95" s="146"/>
      <c r="D95" s="178"/>
      <c r="E95" s="179"/>
      <c r="F95" s="145"/>
      <c r="G95" s="145"/>
      <c r="H95" s="145"/>
      <c r="I95" s="145"/>
      <c r="J95" s="145"/>
      <c r="K95" s="147" t="s">
        <v>190</v>
      </c>
    </row>
    <row r="96" spans="1:11" ht="12.75">
      <c r="A96" s="149" t="s">
        <v>95</v>
      </c>
      <c r="B96" s="150"/>
      <c r="C96" s="151"/>
      <c r="D96" s="151"/>
      <c r="E96" s="150"/>
      <c r="I96" s="150"/>
      <c r="J96" s="150"/>
      <c r="K96" s="152"/>
    </row>
    <row r="97" spans="1:11" ht="12.75">
      <c r="A97" s="149" t="s">
        <v>118</v>
      </c>
      <c r="B97" s="150"/>
      <c r="C97" s="151"/>
      <c r="D97" s="151"/>
      <c r="E97" s="150"/>
      <c r="I97" s="150"/>
      <c r="J97" s="150"/>
      <c r="K97" s="152"/>
    </row>
    <row r="98" spans="1:11" ht="12.75">
      <c r="A98" s="153" t="s">
        <v>106</v>
      </c>
      <c r="B98" s="150"/>
      <c r="C98" s="150"/>
      <c r="D98" s="150"/>
      <c r="E98" s="150"/>
      <c r="F98" s="154"/>
      <c r="G98" s="154"/>
      <c r="H98" s="154"/>
      <c r="I98" s="154"/>
      <c r="J98" s="154"/>
      <c r="K98" s="155"/>
    </row>
    <row r="99" spans="1:11" ht="10.5" customHeight="1">
      <c r="A99" s="156"/>
      <c r="B99" s="157"/>
      <c r="C99" s="158"/>
      <c r="D99" s="159" t="s">
        <v>16</v>
      </c>
      <c r="E99" s="160" t="s">
        <v>16</v>
      </c>
      <c r="I99" s="150"/>
      <c r="J99" s="150"/>
      <c r="K99" s="152"/>
    </row>
    <row r="100" spans="1:11" ht="10.5" customHeight="1">
      <c r="A100" s="162" t="s">
        <v>155</v>
      </c>
      <c r="B100" s="152"/>
      <c r="C100" s="163"/>
      <c r="D100" s="164" t="s">
        <v>120</v>
      </c>
      <c r="E100" s="165" t="s">
        <v>121</v>
      </c>
      <c r="I100" s="150"/>
      <c r="J100" s="150"/>
      <c r="K100" s="152"/>
    </row>
    <row r="101" spans="1:11" ht="7.5" customHeight="1">
      <c r="A101" s="166"/>
      <c r="B101" s="155"/>
      <c r="C101" s="167" t="s">
        <v>15</v>
      </c>
      <c r="D101" s="168" t="s">
        <v>122</v>
      </c>
      <c r="E101" s="169" t="s">
        <v>122</v>
      </c>
      <c r="I101" s="150"/>
      <c r="J101" s="150"/>
      <c r="K101" s="152"/>
    </row>
    <row r="102" spans="1:11" ht="11.25">
      <c r="A102" s="196" t="s">
        <v>191</v>
      </c>
      <c r="B102" s="197" t="s">
        <v>192</v>
      </c>
      <c r="C102" s="156"/>
      <c r="D102" s="171"/>
      <c r="E102" s="172"/>
      <c r="I102" s="150"/>
      <c r="J102" s="150"/>
      <c r="K102" s="152"/>
    </row>
    <row r="103" spans="1:11" ht="11.25">
      <c r="A103" s="161"/>
      <c r="B103" s="188" t="s">
        <v>193</v>
      </c>
      <c r="C103" s="161">
        <v>38</v>
      </c>
      <c r="D103" s="171">
        <v>0.15767634854771784</v>
      </c>
      <c r="E103" s="172">
        <v>0.15966386554621848</v>
      </c>
      <c r="I103" s="150"/>
      <c r="J103" s="150"/>
      <c r="K103" s="152"/>
    </row>
    <row r="104" spans="1:11" ht="11.25">
      <c r="A104" s="161"/>
      <c r="B104" s="188" t="s">
        <v>194</v>
      </c>
      <c r="C104" s="161">
        <v>69</v>
      </c>
      <c r="D104" s="171">
        <v>0.2863070539419087</v>
      </c>
      <c r="E104" s="172">
        <v>0.28991596638655465</v>
      </c>
      <c r="I104" s="150"/>
      <c r="J104" s="150"/>
      <c r="K104" s="152"/>
    </row>
    <row r="105" spans="1:11" ht="11.25">
      <c r="A105" s="161"/>
      <c r="B105" s="188" t="s">
        <v>195</v>
      </c>
      <c r="C105" s="161">
        <v>92</v>
      </c>
      <c r="D105" s="171">
        <v>0.3817427385892116</v>
      </c>
      <c r="E105" s="172">
        <v>0.3865546218487395</v>
      </c>
      <c r="I105" s="150"/>
      <c r="J105" s="150"/>
      <c r="K105" s="152"/>
    </row>
    <row r="106" spans="1:11" ht="11.25">
      <c r="A106" s="161"/>
      <c r="B106" s="188" t="s">
        <v>196</v>
      </c>
      <c r="C106" s="161">
        <v>22</v>
      </c>
      <c r="D106" s="171">
        <v>0.0912863070539419</v>
      </c>
      <c r="E106" s="172">
        <v>0.09243697478991597</v>
      </c>
      <c r="I106" s="150"/>
      <c r="J106" s="150"/>
      <c r="K106" s="152"/>
    </row>
    <row r="107" spans="1:11" ht="11.25">
      <c r="A107" s="161"/>
      <c r="B107" s="188" t="s">
        <v>197</v>
      </c>
      <c r="C107" s="161">
        <v>8</v>
      </c>
      <c r="D107" s="171">
        <v>0.03319502074688797</v>
      </c>
      <c r="E107" s="172">
        <v>0.03361344537815126</v>
      </c>
      <c r="I107" s="150"/>
      <c r="J107" s="150"/>
      <c r="K107" s="152"/>
    </row>
    <row r="108" spans="1:11" ht="11.25">
      <c r="A108" s="161"/>
      <c r="B108" s="188" t="s">
        <v>198</v>
      </c>
      <c r="C108" s="161">
        <v>9</v>
      </c>
      <c r="D108" s="171">
        <v>0.03734439834024896</v>
      </c>
      <c r="E108" s="172">
        <v>0.037815126050420166</v>
      </c>
      <c r="I108" s="150"/>
      <c r="J108" s="150"/>
      <c r="K108" s="152"/>
    </row>
    <row r="109" spans="1:11" ht="11.25">
      <c r="A109" s="166"/>
      <c r="B109" s="198" t="s">
        <v>130</v>
      </c>
      <c r="C109" s="166">
        <v>3</v>
      </c>
      <c r="D109" s="170">
        <v>0.012448132780082987</v>
      </c>
      <c r="E109" s="173" t="s">
        <v>131</v>
      </c>
      <c r="I109" s="150"/>
      <c r="J109" s="150"/>
      <c r="K109" s="152"/>
    </row>
    <row r="110" spans="1:11" ht="11.25">
      <c r="A110" s="161" t="str">
        <f>"9a."</f>
        <v>9a.</v>
      </c>
      <c r="B110" s="187" t="s">
        <v>199</v>
      </c>
      <c r="C110" s="161"/>
      <c r="D110" s="171"/>
      <c r="E110" s="174"/>
      <c r="I110" s="150"/>
      <c r="J110" s="150"/>
      <c r="K110" s="152"/>
    </row>
    <row r="111" spans="1:11" ht="10.5" customHeight="1">
      <c r="A111" s="161"/>
      <c r="B111" s="187" t="s">
        <v>200</v>
      </c>
      <c r="C111" s="161">
        <v>14</v>
      </c>
      <c r="D111" s="171">
        <v>0.058091286307053944</v>
      </c>
      <c r="E111" s="172">
        <v>0.06222222222222222</v>
      </c>
      <c r="I111" s="150"/>
      <c r="J111" s="150"/>
      <c r="K111" s="152"/>
    </row>
    <row r="112" spans="1:11" ht="11.25">
      <c r="A112" s="161"/>
      <c r="B112" s="187" t="s">
        <v>201</v>
      </c>
      <c r="C112" s="161">
        <v>17</v>
      </c>
      <c r="D112" s="171">
        <v>0.07053941908713693</v>
      </c>
      <c r="E112" s="172">
        <v>0.07555555555555556</v>
      </c>
      <c r="I112" s="150"/>
      <c r="J112" s="150"/>
      <c r="K112" s="152"/>
    </row>
    <row r="113" spans="1:11" ht="11.25">
      <c r="A113" s="161"/>
      <c r="B113" s="187" t="s">
        <v>202</v>
      </c>
      <c r="C113" s="161">
        <v>23</v>
      </c>
      <c r="D113" s="171">
        <v>0.0954356846473029</v>
      </c>
      <c r="E113" s="172">
        <v>0.10222222222222223</v>
      </c>
      <c r="I113" s="150"/>
      <c r="J113" s="150"/>
      <c r="K113" s="152"/>
    </row>
    <row r="114" spans="1:11" ht="11.25">
      <c r="A114" s="161"/>
      <c r="B114" s="187" t="s">
        <v>203</v>
      </c>
      <c r="C114" s="161">
        <v>15</v>
      </c>
      <c r="D114" s="171">
        <v>0.06224066390041494</v>
      </c>
      <c r="E114" s="172">
        <v>0.06666666666666667</v>
      </c>
      <c r="I114" s="150"/>
      <c r="J114" s="150"/>
      <c r="K114" s="152"/>
    </row>
    <row r="115" spans="1:11" ht="11.25">
      <c r="A115" s="161"/>
      <c r="B115" s="187" t="s">
        <v>204</v>
      </c>
      <c r="C115" s="161">
        <v>0</v>
      </c>
      <c r="D115" s="171">
        <v>0</v>
      </c>
      <c r="E115" s="172">
        <v>0</v>
      </c>
      <c r="I115" s="150"/>
      <c r="J115" s="150"/>
      <c r="K115" s="152"/>
    </row>
    <row r="116" spans="1:11" ht="11.25">
      <c r="A116" s="161"/>
      <c r="B116" s="187" t="s">
        <v>205</v>
      </c>
      <c r="C116" s="161">
        <v>3</v>
      </c>
      <c r="D116" s="171">
        <v>0.012448132780082987</v>
      </c>
      <c r="E116" s="172">
        <v>0.013333333333333334</v>
      </c>
      <c r="I116" s="150"/>
      <c r="J116" s="150"/>
      <c r="K116" s="152"/>
    </row>
    <row r="117" spans="1:11" ht="11.25">
      <c r="A117" s="161"/>
      <c r="B117" s="187" t="s">
        <v>206</v>
      </c>
      <c r="C117" s="161">
        <v>8</v>
      </c>
      <c r="D117" s="171">
        <v>0.03319502074688797</v>
      </c>
      <c r="E117" s="172">
        <v>0.035555555555555556</v>
      </c>
      <c r="I117" s="150"/>
      <c r="J117" s="150"/>
      <c r="K117" s="152"/>
    </row>
    <row r="118" spans="1:11" ht="11.25">
      <c r="A118" s="161"/>
      <c r="B118" s="187" t="s">
        <v>207</v>
      </c>
      <c r="C118" s="161">
        <v>4</v>
      </c>
      <c r="D118" s="171">
        <v>0.016597510373443983</v>
      </c>
      <c r="E118" s="172">
        <v>0.017777777777777778</v>
      </c>
      <c r="I118" s="150"/>
      <c r="J118" s="150"/>
      <c r="K118" s="152"/>
    </row>
    <row r="119" spans="1:11" ht="11.25">
      <c r="A119" s="161"/>
      <c r="B119" s="187" t="s">
        <v>208</v>
      </c>
      <c r="C119" s="161">
        <v>2</v>
      </c>
      <c r="D119" s="171">
        <v>0.008298755186721992</v>
      </c>
      <c r="E119" s="172">
        <v>0.008888888888888889</v>
      </c>
      <c r="I119" s="150"/>
      <c r="J119" s="150"/>
      <c r="K119" s="152"/>
    </row>
    <row r="120" spans="1:11" ht="11.25">
      <c r="A120" s="161"/>
      <c r="B120" s="187" t="s">
        <v>209</v>
      </c>
      <c r="C120" s="161">
        <v>0</v>
      </c>
      <c r="D120" s="171">
        <v>0</v>
      </c>
      <c r="E120" s="172">
        <v>0</v>
      </c>
      <c r="I120" s="150"/>
      <c r="J120" s="150"/>
      <c r="K120" s="152"/>
    </row>
    <row r="121" spans="1:11" ht="11.25">
      <c r="A121" s="161"/>
      <c r="B121" s="187" t="s">
        <v>210</v>
      </c>
      <c r="C121" s="161">
        <v>12</v>
      </c>
      <c r="D121" s="171">
        <v>0.04979253112033195</v>
      </c>
      <c r="E121" s="172">
        <v>0.05333333333333334</v>
      </c>
      <c r="I121" s="150"/>
      <c r="J121" s="150"/>
      <c r="K121" s="152"/>
    </row>
    <row r="122" spans="1:11" ht="11.25">
      <c r="A122" s="161"/>
      <c r="B122" s="187" t="s">
        <v>211</v>
      </c>
      <c r="C122" s="161">
        <v>0</v>
      </c>
      <c r="D122" s="171">
        <v>0</v>
      </c>
      <c r="E122" s="172">
        <v>0</v>
      </c>
      <c r="I122" s="150"/>
      <c r="J122" s="150"/>
      <c r="K122" s="152"/>
    </row>
    <row r="123" spans="1:11" ht="11.25">
      <c r="A123" s="161"/>
      <c r="B123" s="187" t="s">
        <v>212</v>
      </c>
      <c r="C123" s="161">
        <v>4</v>
      </c>
      <c r="D123" s="171">
        <v>0.016597510373443983</v>
      </c>
      <c r="E123" s="172">
        <v>0.017777777777777778</v>
      </c>
      <c r="I123" s="150"/>
      <c r="J123" s="150"/>
      <c r="K123" s="152"/>
    </row>
    <row r="124" spans="1:11" ht="11.25">
      <c r="A124" s="161"/>
      <c r="B124" s="187" t="s">
        <v>213</v>
      </c>
      <c r="C124" s="161">
        <v>12</v>
      </c>
      <c r="D124" s="171">
        <v>0.04979253112033195</v>
      </c>
      <c r="E124" s="172">
        <v>0.05333333333333334</v>
      </c>
      <c r="I124" s="150"/>
      <c r="J124" s="150"/>
      <c r="K124" s="152"/>
    </row>
    <row r="125" spans="1:11" ht="11.25">
      <c r="A125" s="161"/>
      <c r="B125" s="187" t="s">
        <v>214</v>
      </c>
      <c r="C125" s="161">
        <v>0</v>
      </c>
      <c r="D125" s="171">
        <v>0</v>
      </c>
      <c r="E125" s="172">
        <v>0</v>
      </c>
      <c r="I125" s="150"/>
      <c r="J125" s="150"/>
      <c r="K125" s="152"/>
    </row>
    <row r="126" spans="1:11" ht="11.25">
      <c r="A126" s="161"/>
      <c r="B126" s="187" t="s">
        <v>215</v>
      </c>
      <c r="C126" s="161">
        <v>1</v>
      </c>
      <c r="D126" s="171">
        <v>0.004149377593360996</v>
      </c>
      <c r="E126" s="172">
        <v>0.0044444444444444444</v>
      </c>
      <c r="I126" s="150"/>
      <c r="J126" s="150"/>
      <c r="K126" s="152"/>
    </row>
    <row r="127" spans="1:11" ht="11.25">
      <c r="A127" s="161"/>
      <c r="B127" s="187" t="s">
        <v>216</v>
      </c>
      <c r="C127" s="161">
        <v>5</v>
      </c>
      <c r="D127" s="171">
        <v>0.02074688796680498</v>
      </c>
      <c r="E127" s="172">
        <v>0.022222222222222223</v>
      </c>
      <c r="I127" s="150"/>
      <c r="J127" s="150"/>
      <c r="K127" s="152"/>
    </row>
    <row r="128" spans="1:11" ht="11.25">
      <c r="A128" s="161"/>
      <c r="B128" s="187" t="s">
        <v>217</v>
      </c>
      <c r="C128" s="161">
        <v>5</v>
      </c>
      <c r="D128" s="171">
        <v>0.02074688796680498</v>
      </c>
      <c r="E128" s="172">
        <v>0.022222222222222223</v>
      </c>
      <c r="I128" s="150"/>
      <c r="J128" s="150"/>
      <c r="K128" s="152"/>
    </row>
    <row r="129" spans="1:11" ht="11.25">
      <c r="A129" s="161"/>
      <c r="B129" s="187" t="s">
        <v>218</v>
      </c>
      <c r="C129" s="161">
        <v>3</v>
      </c>
      <c r="D129" s="171">
        <v>0.012448132780082987</v>
      </c>
      <c r="E129" s="172">
        <v>0.013333333333333334</v>
      </c>
      <c r="I129" s="150"/>
      <c r="J129" s="150"/>
      <c r="K129" s="152"/>
    </row>
    <row r="130" spans="1:11" ht="11.25">
      <c r="A130" s="161"/>
      <c r="B130" s="187" t="s">
        <v>219</v>
      </c>
      <c r="C130" s="161">
        <v>11</v>
      </c>
      <c r="D130" s="171">
        <v>0.04564315352697095</v>
      </c>
      <c r="E130" s="172">
        <v>0.04888888888888889</v>
      </c>
      <c r="I130" s="150"/>
      <c r="J130" s="150"/>
      <c r="K130" s="152"/>
    </row>
    <row r="131" spans="1:11" ht="11.25">
      <c r="A131" s="161"/>
      <c r="B131" s="187" t="s">
        <v>220</v>
      </c>
      <c r="C131" s="161">
        <v>11</v>
      </c>
      <c r="D131" s="171">
        <v>0.04564315352697095</v>
      </c>
      <c r="E131" s="172">
        <v>0.04888888888888889</v>
      </c>
      <c r="I131" s="150"/>
      <c r="J131" s="150"/>
      <c r="K131" s="152"/>
    </row>
    <row r="132" spans="1:11" ht="11.25">
      <c r="A132" s="161"/>
      <c r="B132" s="187" t="s">
        <v>221</v>
      </c>
      <c r="C132" s="161">
        <v>9</v>
      </c>
      <c r="D132" s="171">
        <v>0.03734439834024896</v>
      </c>
      <c r="E132" s="172">
        <v>0.04</v>
      </c>
      <c r="I132" s="150"/>
      <c r="J132" s="150"/>
      <c r="K132" s="152"/>
    </row>
    <row r="133" spans="1:11" ht="11.25">
      <c r="A133" s="161"/>
      <c r="B133" s="187" t="s">
        <v>222</v>
      </c>
      <c r="C133" s="161">
        <v>0</v>
      </c>
      <c r="D133" s="171">
        <v>0</v>
      </c>
      <c r="E133" s="172">
        <v>0</v>
      </c>
      <c r="I133" s="150"/>
      <c r="J133" s="150"/>
      <c r="K133" s="152"/>
    </row>
    <row r="134" spans="1:11" ht="11.25">
      <c r="A134" s="161"/>
      <c r="B134" s="187" t="s">
        <v>223</v>
      </c>
      <c r="C134" s="161">
        <v>0</v>
      </c>
      <c r="D134" s="171">
        <v>0</v>
      </c>
      <c r="E134" s="172">
        <v>0</v>
      </c>
      <c r="I134" s="150"/>
      <c r="J134" s="150"/>
      <c r="K134" s="152"/>
    </row>
    <row r="135" spans="1:11" ht="11.25">
      <c r="A135" s="161"/>
      <c r="B135" s="187" t="s">
        <v>224</v>
      </c>
      <c r="C135" s="161">
        <v>5</v>
      </c>
      <c r="D135" s="171">
        <v>0.02074688796680498</v>
      </c>
      <c r="E135" s="172">
        <v>0.022222222222222223</v>
      </c>
      <c r="I135" s="150"/>
      <c r="J135" s="150"/>
      <c r="K135" s="152"/>
    </row>
    <row r="136" spans="1:11" ht="11.25">
      <c r="A136" s="161"/>
      <c r="B136" s="187" t="s">
        <v>225</v>
      </c>
      <c r="C136" s="161">
        <v>9</v>
      </c>
      <c r="D136" s="171">
        <v>0.03734439834024896</v>
      </c>
      <c r="E136" s="172">
        <v>0.04</v>
      </c>
      <c r="I136" s="150"/>
      <c r="J136" s="150"/>
      <c r="K136" s="152"/>
    </row>
    <row r="137" spans="1:11" ht="11.25">
      <c r="A137" s="161"/>
      <c r="B137" s="187" t="s">
        <v>226</v>
      </c>
      <c r="C137" s="161">
        <v>18</v>
      </c>
      <c r="D137" s="171">
        <v>0.07468879668049792</v>
      </c>
      <c r="E137" s="172">
        <v>0.08</v>
      </c>
      <c r="I137" s="150"/>
      <c r="J137" s="150"/>
      <c r="K137" s="152"/>
    </row>
    <row r="138" spans="1:11" ht="11.25">
      <c r="A138" s="161"/>
      <c r="B138" s="187" t="s">
        <v>227</v>
      </c>
      <c r="C138" s="161">
        <v>16</v>
      </c>
      <c r="D138" s="171">
        <v>0.06639004149377593</v>
      </c>
      <c r="E138" s="172">
        <v>0.07111111111111111</v>
      </c>
      <c r="I138" s="150"/>
      <c r="J138" s="150"/>
      <c r="K138" s="152"/>
    </row>
    <row r="139" spans="1:11" ht="11.25">
      <c r="A139" s="161"/>
      <c r="B139" s="187" t="s">
        <v>228</v>
      </c>
      <c r="C139" s="161">
        <v>2</v>
      </c>
      <c r="D139" s="171">
        <v>0.008298755186721992</v>
      </c>
      <c r="E139" s="172">
        <v>0.008888888888888889</v>
      </c>
      <c r="I139" s="150"/>
      <c r="J139" s="150"/>
      <c r="K139" s="152"/>
    </row>
    <row r="140" spans="1:11" ht="11.25">
      <c r="A140" s="161"/>
      <c r="B140" s="187" t="s">
        <v>229</v>
      </c>
      <c r="C140" s="161">
        <v>7</v>
      </c>
      <c r="D140" s="171">
        <v>0.029045643153526972</v>
      </c>
      <c r="E140" s="172">
        <v>0.03111111111111111</v>
      </c>
      <c r="I140" s="150"/>
      <c r="J140" s="150"/>
      <c r="K140" s="152"/>
    </row>
    <row r="141" spans="1:11" ht="11.25">
      <c r="A141" s="161"/>
      <c r="B141" s="187" t="s">
        <v>230</v>
      </c>
      <c r="C141" s="161">
        <v>0</v>
      </c>
      <c r="D141" s="171">
        <v>0</v>
      </c>
      <c r="E141" s="172">
        <v>0</v>
      </c>
      <c r="I141" s="150"/>
      <c r="J141" s="150"/>
      <c r="K141" s="152"/>
    </row>
    <row r="142" spans="1:11" ht="11.25">
      <c r="A142" s="161"/>
      <c r="B142" s="187" t="s">
        <v>231</v>
      </c>
      <c r="C142" s="161">
        <v>1</v>
      </c>
      <c r="D142" s="171">
        <v>0.004149377593360996</v>
      </c>
      <c r="E142" s="172">
        <v>0.0044444444444444444</v>
      </c>
      <c r="I142" s="150"/>
      <c r="J142" s="150"/>
      <c r="K142" s="152"/>
    </row>
    <row r="143" spans="1:11" ht="11.25">
      <c r="A143" s="161"/>
      <c r="B143" s="187" t="s">
        <v>232</v>
      </c>
      <c r="C143" s="161">
        <v>1</v>
      </c>
      <c r="D143" s="171">
        <v>0.004149377593360996</v>
      </c>
      <c r="E143" s="172">
        <v>0.0044444444444444444</v>
      </c>
      <c r="I143" s="150"/>
      <c r="J143" s="150"/>
      <c r="K143" s="152"/>
    </row>
    <row r="144" spans="1:11" ht="11.25">
      <c r="A144" s="161"/>
      <c r="B144" s="187" t="s">
        <v>233</v>
      </c>
      <c r="C144" s="161">
        <v>2</v>
      </c>
      <c r="D144" s="171">
        <v>0.008298755186721992</v>
      </c>
      <c r="E144" s="172">
        <v>0.008888888888888889</v>
      </c>
      <c r="F144" s="150"/>
      <c r="G144" s="150"/>
      <c r="H144" s="150"/>
      <c r="I144" s="150"/>
      <c r="J144" s="150"/>
      <c r="K144" s="152"/>
    </row>
    <row r="145" spans="1:11" ht="8.25" customHeight="1">
      <c r="A145" s="166"/>
      <c r="B145" s="199" t="s">
        <v>234</v>
      </c>
      <c r="C145" s="166"/>
      <c r="D145" s="170"/>
      <c r="E145" s="177"/>
      <c r="F145" s="154"/>
      <c r="G145" s="154"/>
      <c r="H145" s="154"/>
      <c r="I145" s="154"/>
      <c r="J145" s="154"/>
      <c r="K145" s="155"/>
    </row>
    <row r="146" spans="1:11" ht="12.75">
      <c r="A146" s="144" t="s">
        <v>79</v>
      </c>
      <c r="B146" s="145"/>
      <c r="C146" s="146"/>
      <c r="D146" s="178"/>
      <c r="E146" s="179"/>
      <c r="F146" s="145"/>
      <c r="G146" s="179"/>
      <c r="H146" s="179"/>
      <c r="I146" s="145"/>
      <c r="J146" s="145"/>
      <c r="K146" s="147" t="s">
        <v>235</v>
      </c>
    </row>
    <row r="147" spans="1:11" ht="12.75">
      <c r="A147" s="149" t="s">
        <v>95</v>
      </c>
      <c r="B147" s="150"/>
      <c r="C147" s="151"/>
      <c r="D147" s="151"/>
      <c r="E147" s="150"/>
      <c r="F147" s="150"/>
      <c r="G147" s="192"/>
      <c r="H147" s="192"/>
      <c r="I147" s="150"/>
      <c r="J147" s="150"/>
      <c r="K147" s="152"/>
    </row>
    <row r="148" spans="1:11" ht="12.75">
      <c r="A148" s="149" t="s">
        <v>118</v>
      </c>
      <c r="B148" s="150"/>
      <c r="C148" s="151"/>
      <c r="D148" s="151"/>
      <c r="E148" s="150"/>
      <c r="F148" s="150"/>
      <c r="G148" s="192"/>
      <c r="H148" s="192"/>
      <c r="I148" s="150"/>
      <c r="J148" s="150"/>
      <c r="K148" s="152"/>
    </row>
    <row r="149" spans="1:11" ht="12.75">
      <c r="A149" s="200" t="s">
        <v>106</v>
      </c>
      <c r="B149" s="154"/>
      <c r="C149" s="201"/>
      <c r="D149" s="201"/>
      <c r="E149" s="154"/>
      <c r="F149" s="154"/>
      <c r="G149" s="202"/>
      <c r="H149" s="202"/>
      <c r="I149" s="154"/>
      <c r="J149" s="154"/>
      <c r="K149" s="155"/>
    </row>
    <row r="150" spans="1:11" ht="11.25">
      <c r="A150" s="161"/>
      <c r="B150" s="152"/>
      <c r="C150" s="163"/>
      <c r="D150" s="164" t="s">
        <v>16</v>
      </c>
      <c r="E150" s="165" t="s">
        <v>16</v>
      </c>
      <c r="F150" s="150"/>
      <c r="G150" s="192"/>
      <c r="H150" s="192"/>
      <c r="I150" s="150"/>
      <c r="J150" s="150"/>
      <c r="K150" s="157"/>
    </row>
    <row r="151" spans="1:11" ht="12.75">
      <c r="A151" s="162" t="s">
        <v>155</v>
      </c>
      <c r="B151" s="152"/>
      <c r="C151" s="163"/>
      <c r="D151" s="164" t="s">
        <v>120</v>
      </c>
      <c r="E151" s="165" t="s">
        <v>121</v>
      </c>
      <c r="F151" s="150"/>
      <c r="G151" s="192"/>
      <c r="H151" s="192"/>
      <c r="I151" s="150"/>
      <c r="J151" s="150"/>
      <c r="K151" s="152"/>
    </row>
    <row r="152" spans="1:11" ht="11.25">
      <c r="A152" s="166"/>
      <c r="B152" s="155"/>
      <c r="C152" s="167" t="s">
        <v>15</v>
      </c>
      <c r="D152" s="168" t="s">
        <v>122</v>
      </c>
      <c r="E152" s="169" t="s">
        <v>122</v>
      </c>
      <c r="F152" s="150"/>
      <c r="G152" s="192"/>
      <c r="H152" s="192"/>
      <c r="I152" s="150"/>
      <c r="J152" s="150"/>
      <c r="K152" s="152"/>
    </row>
    <row r="153" spans="1:11" ht="11.25">
      <c r="A153" s="161" t="s">
        <v>236</v>
      </c>
      <c r="B153" s="150" t="s">
        <v>237</v>
      </c>
      <c r="C153" s="203"/>
      <c r="D153" s="204"/>
      <c r="E153" s="205"/>
      <c r="F153" s="150"/>
      <c r="G153" s="192"/>
      <c r="H153" s="192"/>
      <c r="I153" s="150"/>
      <c r="J153" s="150"/>
      <c r="K153" s="152"/>
    </row>
    <row r="154" spans="1:11" ht="11.25">
      <c r="A154" s="161"/>
      <c r="B154" s="187" t="s">
        <v>238</v>
      </c>
      <c r="C154" s="161">
        <v>1</v>
      </c>
      <c r="D154" s="171">
        <v>0.004149377593360996</v>
      </c>
      <c r="E154" s="172">
        <v>0.0044444444444444444</v>
      </c>
      <c r="I154" s="150"/>
      <c r="J154" s="150"/>
      <c r="K154" s="152"/>
    </row>
    <row r="155" spans="1:11" ht="11.25">
      <c r="A155" s="161"/>
      <c r="B155" s="187" t="s">
        <v>239</v>
      </c>
      <c r="C155" s="161">
        <v>1</v>
      </c>
      <c r="D155" s="171">
        <v>0.004149377593360996</v>
      </c>
      <c r="E155" s="172">
        <v>0.0044444444444444444</v>
      </c>
      <c r="I155" s="150"/>
      <c r="J155" s="150"/>
      <c r="K155" s="152"/>
    </row>
    <row r="156" spans="1:11" ht="11.25">
      <c r="A156" s="161"/>
      <c r="B156" s="187" t="s">
        <v>240</v>
      </c>
      <c r="C156" s="161">
        <v>1</v>
      </c>
      <c r="D156" s="171">
        <v>0.004149377593360996</v>
      </c>
      <c r="E156" s="172">
        <v>0.0044444444444444444</v>
      </c>
      <c r="I156" s="150"/>
      <c r="J156" s="150"/>
      <c r="K156" s="152"/>
    </row>
    <row r="157" spans="1:11" ht="11.25">
      <c r="A157" s="161"/>
      <c r="B157" s="187" t="s">
        <v>241</v>
      </c>
      <c r="C157" s="161">
        <v>2</v>
      </c>
      <c r="D157" s="171">
        <v>0.008298755186721992</v>
      </c>
      <c r="E157" s="172">
        <v>0.008888888888888889</v>
      </c>
      <c r="I157" s="150"/>
      <c r="J157" s="150"/>
      <c r="K157" s="152"/>
    </row>
    <row r="158" spans="1:11" ht="11.25">
      <c r="A158" s="166"/>
      <c r="B158" s="190" t="s">
        <v>130</v>
      </c>
      <c r="C158" s="166">
        <v>16</v>
      </c>
      <c r="D158" s="170">
        <v>0.06639004149377593</v>
      </c>
      <c r="E158" s="173" t="s">
        <v>131</v>
      </c>
      <c r="F158" s="161"/>
      <c r="G158" s="150"/>
      <c r="H158" s="150"/>
      <c r="I158" s="150"/>
      <c r="J158" s="150"/>
      <c r="K158" s="152"/>
    </row>
    <row r="159" spans="1:11" ht="11.25">
      <c r="A159" s="206" t="s">
        <v>242</v>
      </c>
      <c r="B159" s="187" t="s">
        <v>243</v>
      </c>
      <c r="C159" s="156"/>
      <c r="D159" s="207"/>
      <c r="E159" s="208"/>
      <c r="I159" s="150"/>
      <c r="J159" s="150"/>
      <c r="K159" s="152"/>
    </row>
    <row r="160" spans="1:11" ht="11.25">
      <c r="A160" s="161"/>
      <c r="B160" s="187" t="s">
        <v>244</v>
      </c>
      <c r="C160" s="161">
        <v>4</v>
      </c>
      <c r="D160" s="171">
        <v>0.016597510373443983</v>
      </c>
      <c r="E160" s="172">
        <v>0.024242424242424242</v>
      </c>
      <c r="I160" s="150"/>
      <c r="J160" s="150"/>
      <c r="K160" s="152"/>
    </row>
    <row r="161" spans="1:11" ht="11.25">
      <c r="A161" s="161"/>
      <c r="B161" s="187" t="s">
        <v>245</v>
      </c>
      <c r="C161" s="161">
        <v>0</v>
      </c>
      <c r="D161" s="171">
        <v>0</v>
      </c>
      <c r="E161" s="172">
        <v>0</v>
      </c>
      <c r="I161" s="150"/>
      <c r="J161" s="150"/>
      <c r="K161" s="152"/>
    </row>
    <row r="162" spans="1:11" ht="11.25">
      <c r="A162" s="161"/>
      <c r="B162" s="187" t="s">
        <v>246</v>
      </c>
      <c r="C162" s="161">
        <v>1</v>
      </c>
      <c r="D162" s="171">
        <v>0.004149377593360996</v>
      </c>
      <c r="E162" s="172">
        <v>0.006060606060606061</v>
      </c>
      <c r="I162" s="150"/>
      <c r="J162" s="150"/>
      <c r="K162" s="152"/>
    </row>
    <row r="163" spans="1:11" ht="11.25">
      <c r="A163" s="161"/>
      <c r="B163" s="187" t="s">
        <v>247</v>
      </c>
      <c r="C163" s="161">
        <v>6</v>
      </c>
      <c r="D163" s="171">
        <v>0.024896265560165973</v>
      </c>
      <c r="E163" s="172">
        <v>0.03636363636363636</v>
      </c>
      <c r="I163" s="150"/>
      <c r="J163" s="150"/>
      <c r="K163" s="152"/>
    </row>
    <row r="164" spans="1:11" ht="11.25">
      <c r="A164" s="161"/>
      <c r="B164" s="187" t="s">
        <v>248</v>
      </c>
      <c r="C164" s="161">
        <v>10</v>
      </c>
      <c r="D164" s="171">
        <v>0.04149377593360996</v>
      </c>
      <c r="E164" s="172">
        <v>0.06060606060606061</v>
      </c>
      <c r="I164" s="150"/>
      <c r="J164" s="150"/>
      <c r="K164" s="152"/>
    </row>
    <row r="165" spans="1:11" ht="11.25">
      <c r="A165" s="161"/>
      <c r="B165" s="187" t="s">
        <v>249</v>
      </c>
      <c r="C165" s="161">
        <v>3</v>
      </c>
      <c r="D165" s="171">
        <v>0.012448132780082987</v>
      </c>
      <c r="E165" s="172">
        <v>0.01818181818181818</v>
      </c>
      <c r="I165" s="150"/>
      <c r="J165" s="150"/>
      <c r="K165" s="152"/>
    </row>
    <row r="166" spans="1:11" ht="11.25">
      <c r="A166" s="161"/>
      <c r="B166" s="187" t="s">
        <v>250</v>
      </c>
      <c r="C166" s="161">
        <v>11</v>
      </c>
      <c r="D166" s="171">
        <v>0.04564315352697095</v>
      </c>
      <c r="E166" s="172">
        <v>0.06666666666666667</v>
      </c>
      <c r="I166" s="150"/>
      <c r="J166" s="150"/>
      <c r="K166" s="152"/>
    </row>
    <row r="167" spans="1:11" ht="11.25">
      <c r="A167" s="161"/>
      <c r="B167" s="187" t="s">
        <v>251</v>
      </c>
      <c r="C167" s="161">
        <v>4</v>
      </c>
      <c r="D167" s="171">
        <v>0.016597510373443983</v>
      </c>
      <c r="E167" s="172">
        <v>0.024242424242424242</v>
      </c>
      <c r="I167" s="150"/>
      <c r="J167" s="150"/>
      <c r="K167" s="152"/>
    </row>
    <row r="168" spans="1:11" ht="11.25">
      <c r="A168" s="161"/>
      <c r="B168" s="187" t="s">
        <v>252</v>
      </c>
      <c r="C168" s="161">
        <v>6</v>
      </c>
      <c r="D168" s="171">
        <v>0.024896265560165973</v>
      </c>
      <c r="E168" s="172">
        <v>0.03636363636363636</v>
      </c>
      <c r="I168" s="150"/>
      <c r="J168" s="150"/>
      <c r="K168" s="152"/>
    </row>
    <row r="169" spans="1:11" ht="11.25">
      <c r="A169" s="161"/>
      <c r="B169" s="187" t="s">
        <v>253</v>
      </c>
      <c r="C169" s="161">
        <v>16</v>
      </c>
      <c r="D169" s="171">
        <v>0.06639004149377593</v>
      </c>
      <c r="E169" s="172">
        <v>0.09696969696969697</v>
      </c>
      <c r="I169" s="150"/>
      <c r="J169" s="150"/>
      <c r="K169" s="152"/>
    </row>
    <row r="170" spans="1:11" ht="11.25">
      <c r="A170" s="161"/>
      <c r="B170" s="187" t="s">
        <v>254</v>
      </c>
      <c r="C170" s="161">
        <v>3</v>
      </c>
      <c r="D170" s="171">
        <v>0.012448132780082987</v>
      </c>
      <c r="E170" s="172">
        <v>0.01818181818181818</v>
      </c>
      <c r="I170" s="150"/>
      <c r="J170" s="150"/>
      <c r="K170" s="152"/>
    </row>
    <row r="171" spans="1:11" ht="11.25">
      <c r="A171" s="161"/>
      <c r="B171" s="187" t="s">
        <v>255</v>
      </c>
      <c r="C171" s="161">
        <v>19</v>
      </c>
      <c r="D171" s="171">
        <v>0.07883817427385892</v>
      </c>
      <c r="E171" s="172">
        <v>0.11515151515151516</v>
      </c>
      <c r="I171" s="150"/>
      <c r="J171" s="150"/>
      <c r="K171" s="152"/>
    </row>
    <row r="172" spans="1:11" ht="11.25">
      <c r="A172" s="161"/>
      <c r="B172" s="187" t="s">
        <v>256</v>
      </c>
      <c r="C172" s="161">
        <v>6</v>
      </c>
      <c r="D172" s="171">
        <v>0.024896265560165973</v>
      </c>
      <c r="E172" s="172">
        <v>0.03636363636363636</v>
      </c>
      <c r="I172" s="150"/>
      <c r="J172" s="150"/>
      <c r="K172" s="152"/>
    </row>
    <row r="173" spans="1:11" ht="11.25">
      <c r="A173" s="161"/>
      <c r="B173" s="187" t="s">
        <v>257</v>
      </c>
      <c r="C173" s="161">
        <v>1</v>
      </c>
      <c r="D173" s="171">
        <v>0.004149377593360996</v>
      </c>
      <c r="E173" s="172">
        <v>0.006060606060606061</v>
      </c>
      <c r="I173" s="150"/>
      <c r="J173" s="150"/>
      <c r="K173" s="152"/>
    </row>
    <row r="174" spans="1:11" ht="11.25">
      <c r="A174" s="161"/>
      <c r="B174" s="187" t="s">
        <v>258</v>
      </c>
      <c r="C174" s="161">
        <v>30</v>
      </c>
      <c r="D174" s="171">
        <v>0.12448132780082988</v>
      </c>
      <c r="E174" s="172">
        <v>0.18181818181818182</v>
      </c>
      <c r="I174" s="150"/>
      <c r="J174" s="150"/>
      <c r="K174" s="152"/>
    </row>
    <row r="175" spans="1:11" ht="11.25">
      <c r="A175" s="161"/>
      <c r="B175" s="187" t="s">
        <v>259</v>
      </c>
      <c r="C175" s="161">
        <v>12</v>
      </c>
      <c r="D175" s="171">
        <v>0.04979253112033195</v>
      </c>
      <c r="E175" s="172">
        <v>0.07272727272727272</v>
      </c>
      <c r="I175" s="150"/>
      <c r="J175" s="150"/>
      <c r="K175" s="152"/>
    </row>
    <row r="176" spans="1:11" ht="11.25">
      <c r="A176" s="161"/>
      <c r="B176" s="187" t="s">
        <v>260</v>
      </c>
      <c r="C176" s="161">
        <v>7</v>
      </c>
      <c r="D176" s="171">
        <v>0.029045643153526972</v>
      </c>
      <c r="E176" s="172">
        <v>0.04242424242424243</v>
      </c>
      <c r="I176" s="150"/>
      <c r="J176" s="150"/>
      <c r="K176" s="152"/>
    </row>
    <row r="177" spans="1:11" ht="11.25">
      <c r="A177" s="161"/>
      <c r="B177" s="187" t="s">
        <v>261</v>
      </c>
      <c r="C177" s="161">
        <v>5</v>
      </c>
      <c r="D177" s="171">
        <v>0.02074688796680498</v>
      </c>
      <c r="E177" s="172">
        <v>0.030303030303030304</v>
      </c>
      <c r="I177" s="150"/>
      <c r="J177" s="150"/>
      <c r="K177" s="152"/>
    </row>
    <row r="178" spans="1:11" ht="11.25">
      <c r="A178" s="161"/>
      <c r="B178" s="187" t="s">
        <v>262</v>
      </c>
      <c r="C178" s="161">
        <v>15</v>
      </c>
      <c r="D178" s="171">
        <v>0.06224066390041494</v>
      </c>
      <c r="E178" s="172">
        <v>0.09090909090909091</v>
      </c>
      <c r="I178" s="150"/>
      <c r="J178" s="150"/>
      <c r="K178" s="152"/>
    </row>
    <row r="179" spans="1:11" ht="11.25">
      <c r="A179" s="161"/>
      <c r="B179" s="187" t="s">
        <v>263</v>
      </c>
      <c r="C179" s="161">
        <v>6</v>
      </c>
      <c r="D179" s="171">
        <v>0.024896265560165973</v>
      </c>
      <c r="E179" s="172">
        <v>0.03636363636363636</v>
      </c>
      <c r="I179" s="150"/>
      <c r="J179" s="150"/>
      <c r="K179" s="152"/>
    </row>
    <row r="180" spans="1:11" ht="11.25">
      <c r="A180" s="166"/>
      <c r="B180" s="190" t="s">
        <v>130</v>
      </c>
      <c r="C180" s="166">
        <v>76</v>
      </c>
      <c r="D180" s="170">
        <v>0.3153526970954357</v>
      </c>
      <c r="E180" s="173" t="s">
        <v>131</v>
      </c>
      <c r="F180" s="148" t="s">
        <v>87</v>
      </c>
      <c r="I180" s="150"/>
      <c r="J180" s="150"/>
      <c r="K180" s="152"/>
    </row>
    <row r="181" spans="1:11" ht="12.75">
      <c r="A181" s="156"/>
      <c r="B181" s="145"/>
      <c r="C181" s="209" t="s">
        <v>19</v>
      </c>
      <c r="D181" s="210"/>
      <c r="E181" s="210"/>
      <c r="F181" s="209" t="s">
        <v>18</v>
      </c>
      <c r="G181" s="211"/>
      <c r="H181" s="212"/>
      <c r="I181" s="150"/>
      <c r="J181" s="150"/>
      <c r="K181" s="152"/>
    </row>
    <row r="182" spans="1:11" ht="11.25">
      <c r="A182" s="161"/>
      <c r="B182" s="152"/>
      <c r="C182" s="213"/>
      <c r="D182" s="214" t="s">
        <v>16</v>
      </c>
      <c r="E182" s="214" t="s">
        <v>16</v>
      </c>
      <c r="F182" s="215"/>
      <c r="G182" s="214" t="s">
        <v>16</v>
      </c>
      <c r="H182" s="216" t="s">
        <v>16</v>
      </c>
      <c r="I182" s="150"/>
      <c r="J182" s="150"/>
      <c r="K182" s="152"/>
    </row>
    <row r="183" spans="1:11" ht="12.75">
      <c r="A183" s="217" t="s">
        <v>264</v>
      </c>
      <c r="B183" s="152"/>
      <c r="C183" s="213"/>
      <c r="D183" s="214" t="s">
        <v>120</v>
      </c>
      <c r="E183" s="214" t="s">
        <v>121</v>
      </c>
      <c r="F183" s="215"/>
      <c r="G183" s="214" t="s">
        <v>120</v>
      </c>
      <c r="H183" s="216" t="s">
        <v>121</v>
      </c>
      <c r="I183" s="150"/>
      <c r="J183" s="150"/>
      <c r="K183" s="152"/>
    </row>
    <row r="184" spans="1:11" ht="11.25">
      <c r="A184" s="166"/>
      <c r="B184" s="155"/>
      <c r="C184" s="218" t="s">
        <v>15</v>
      </c>
      <c r="D184" s="218" t="s">
        <v>122</v>
      </c>
      <c r="E184" s="218" t="s">
        <v>122</v>
      </c>
      <c r="F184" s="219" t="s">
        <v>15</v>
      </c>
      <c r="G184" s="218" t="s">
        <v>122</v>
      </c>
      <c r="H184" s="220" t="s">
        <v>122</v>
      </c>
      <c r="I184" s="150"/>
      <c r="J184" s="150"/>
      <c r="K184" s="152"/>
    </row>
    <row r="185" spans="1:11" ht="11.25">
      <c r="A185" s="166" t="s">
        <v>123</v>
      </c>
      <c r="B185" s="154"/>
      <c r="C185" s="166">
        <v>94</v>
      </c>
      <c r="D185" s="202">
        <v>1</v>
      </c>
      <c r="E185" s="154"/>
      <c r="F185" s="166">
        <v>175</v>
      </c>
      <c r="G185" s="202">
        <v>1</v>
      </c>
      <c r="H185" s="155"/>
      <c r="I185" s="150"/>
      <c r="J185" s="150"/>
      <c r="K185" s="152"/>
    </row>
    <row r="186" spans="1:11" ht="11.25">
      <c r="A186" s="161" t="s">
        <v>124</v>
      </c>
      <c r="B186" s="150" t="s">
        <v>125</v>
      </c>
      <c r="C186" s="161"/>
      <c r="D186" s="150"/>
      <c r="E186" s="150"/>
      <c r="F186" s="161"/>
      <c r="G186" s="150"/>
      <c r="H186" s="152"/>
      <c r="I186" s="150"/>
      <c r="J186" s="150"/>
      <c r="K186" s="152"/>
    </row>
    <row r="187" spans="1:11" ht="11.25">
      <c r="A187" s="161"/>
      <c r="B187" s="150" t="s">
        <v>265</v>
      </c>
      <c r="C187" s="161">
        <v>74</v>
      </c>
      <c r="D187" s="192">
        <v>0.7872340425531915</v>
      </c>
      <c r="E187" s="192">
        <v>0.7872340425531915</v>
      </c>
      <c r="F187" s="161">
        <v>123</v>
      </c>
      <c r="G187" s="192">
        <v>0.7028571428571428</v>
      </c>
      <c r="H187" s="193">
        <v>0.7068965517241379</v>
      </c>
      <c r="I187" s="150"/>
      <c r="J187" s="150"/>
      <c r="K187" s="152"/>
    </row>
    <row r="188" spans="1:11" ht="11.25">
      <c r="A188" s="161"/>
      <c r="B188" s="150" t="s">
        <v>266</v>
      </c>
      <c r="C188" s="161">
        <v>12</v>
      </c>
      <c r="D188" s="192">
        <v>0.1276595744680851</v>
      </c>
      <c r="E188" s="192">
        <v>0.1276595744680851</v>
      </c>
      <c r="F188" s="161">
        <v>30</v>
      </c>
      <c r="G188" s="192">
        <v>0.17142857142857143</v>
      </c>
      <c r="H188" s="193">
        <v>0.1724137931034483</v>
      </c>
      <c r="I188" s="150"/>
      <c r="J188" s="150"/>
      <c r="K188" s="152"/>
    </row>
    <row r="189" spans="1:11" ht="11.25">
      <c r="A189" s="161"/>
      <c r="B189" s="150" t="s">
        <v>267</v>
      </c>
      <c r="C189" s="161">
        <v>5</v>
      </c>
      <c r="D189" s="192">
        <v>0.05319148936170213</v>
      </c>
      <c r="E189" s="192">
        <v>0.05319148936170213</v>
      </c>
      <c r="F189" s="161">
        <v>9</v>
      </c>
      <c r="G189" s="192">
        <v>0.05142857142857143</v>
      </c>
      <c r="H189" s="193">
        <v>0.05172413793103448</v>
      </c>
      <c r="I189" s="150"/>
      <c r="J189" s="150"/>
      <c r="K189" s="152"/>
    </row>
    <row r="190" spans="1:11" ht="11.25">
      <c r="A190" s="161"/>
      <c r="B190" s="150" t="s">
        <v>268</v>
      </c>
      <c r="C190" s="161">
        <v>3</v>
      </c>
      <c r="D190" s="192">
        <v>0.031914893617021274</v>
      </c>
      <c r="E190" s="192">
        <v>0.031914893617021274</v>
      </c>
      <c r="F190" s="161">
        <v>12</v>
      </c>
      <c r="G190" s="192">
        <v>0.06857142857142857</v>
      </c>
      <c r="H190" s="193">
        <v>0.06896551724137931</v>
      </c>
      <c r="I190" s="150"/>
      <c r="J190" s="150"/>
      <c r="K190" s="152"/>
    </row>
    <row r="191" spans="1:11" ht="11.25">
      <c r="A191" s="166"/>
      <c r="B191" s="154" t="s">
        <v>269</v>
      </c>
      <c r="C191" s="166">
        <v>0</v>
      </c>
      <c r="D191" s="202">
        <v>0</v>
      </c>
      <c r="E191" s="221" t="s">
        <v>131</v>
      </c>
      <c r="F191" s="166">
        <v>1</v>
      </c>
      <c r="G191" s="202">
        <v>0.005714285714285714</v>
      </c>
      <c r="H191" s="222" t="s">
        <v>131</v>
      </c>
      <c r="I191" s="166"/>
      <c r="J191" s="154"/>
      <c r="K191" s="155"/>
    </row>
    <row r="192" spans="1:11" ht="33.75" customHeight="1">
      <c r="A192" s="145"/>
      <c r="B192" s="185"/>
      <c r="C192" s="145"/>
      <c r="D192" s="175"/>
      <c r="E192" s="223"/>
      <c r="F192" s="145"/>
      <c r="G192" s="179"/>
      <c r="H192" s="179"/>
      <c r="I192" s="145"/>
      <c r="J192" s="145"/>
      <c r="K192" s="145"/>
    </row>
    <row r="193" spans="1:11" ht="12.75">
      <c r="A193" s="144" t="s">
        <v>79</v>
      </c>
      <c r="B193" s="145"/>
      <c r="C193" s="146"/>
      <c r="D193" s="146"/>
      <c r="E193" s="145"/>
      <c r="F193" s="145"/>
      <c r="G193" s="179"/>
      <c r="H193" s="179"/>
      <c r="I193" s="145"/>
      <c r="J193" s="145"/>
      <c r="K193" s="147" t="s">
        <v>270</v>
      </c>
    </row>
    <row r="194" spans="1:11" ht="12.75">
      <c r="A194" s="149" t="s">
        <v>95</v>
      </c>
      <c r="B194" s="150"/>
      <c r="C194" s="151"/>
      <c r="D194" s="151"/>
      <c r="E194" s="150"/>
      <c r="F194" s="150"/>
      <c r="G194" s="192"/>
      <c r="H194" s="192"/>
      <c r="I194" s="150"/>
      <c r="J194" s="150"/>
      <c r="K194" s="152"/>
    </row>
    <row r="195" spans="1:11" ht="12.75">
      <c r="A195" s="149" t="s">
        <v>118</v>
      </c>
      <c r="B195" s="150"/>
      <c r="C195" s="151"/>
      <c r="D195" s="151"/>
      <c r="E195" s="150"/>
      <c r="F195" s="150"/>
      <c r="G195" s="192"/>
      <c r="H195" s="192"/>
      <c r="I195" s="150"/>
      <c r="J195" s="150"/>
      <c r="K195" s="152"/>
    </row>
    <row r="196" spans="1:11" ht="15" customHeight="1">
      <c r="A196" s="200" t="s">
        <v>106</v>
      </c>
      <c r="B196" s="154"/>
      <c r="C196" s="154"/>
      <c r="D196" s="154"/>
      <c r="E196" s="154"/>
      <c r="F196" s="154"/>
      <c r="G196" s="202"/>
      <c r="H196" s="202"/>
      <c r="I196" s="154"/>
      <c r="J196" s="154"/>
      <c r="K196" s="155"/>
    </row>
    <row r="197" spans="1:11" ht="12.75">
      <c r="A197" s="156"/>
      <c r="B197" s="145"/>
      <c r="C197" s="209" t="s">
        <v>19</v>
      </c>
      <c r="D197" s="210"/>
      <c r="E197" s="210"/>
      <c r="F197" s="209" t="s">
        <v>18</v>
      </c>
      <c r="G197" s="211"/>
      <c r="H197" s="212"/>
      <c r="I197" s="150"/>
      <c r="J197" s="150"/>
      <c r="K197" s="152"/>
    </row>
    <row r="198" spans="1:11" ht="11.25">
      <c r="A198" s="161"/>
      <c r="B198" s="152"/>
      <c r="C198" s="213"/>
      <c r="D198" s="214" t="s">
        <v>16</v>
      </c>
      <c r="E198" s="214" t="s">
        <v>16</v>
      </c>
      <c r="F198" s="215"/>
      <c r="G198" s="214" t="s">
        <v>16</v>
      </c>
      <c r="H198" s="216" t="s">
        <v>16</v>
      </c>
      <c r="I198" s="150"/>
      <c r="J198" s="150"/>
      <c r="K198" s="152"/>
    </row>
    <row r="199" spans="1:11" ht="12.75">
      <c r="A199" s="217" t="s">
        <v>264</v>
      </c>
      <c r="B199" s="152"/>
      <c r="C199" s="213"/>
      <c r="D199" s="214" t="s">
        <v>120</v>
      </c>
      <c r="E199" s="214" t="s">
        <v>121</v>
      </c>
      <c r="F199" s="215"/>
      <c r="G199" s="214" t="s">
        <v>120</v>
      </c>
      <c r="H199" s="216" t="s">
        <v>121</v>
      </c>
      <c r="I199" s="150"/>
      <c r="J199" s="150"/>
      <c r="K199" s="152"/>
    </row>
    <row r="200" spans="1:11" ht="11.25">
      <c r="A200" s="166"/>
      <c r="B200" s="155"/>
      <c r="C200" s="218" t="s">
        <v>15</v>
      </c>
      <c r="D200" s="218" t="s">
        <v>122</v>
      </c>
      <c r="E200" s="218" t="s">
        <v>122</v>
      </c>
      <c r="F200" s="219" t="s">
        <v>15</v>
      </c>
      <c r="G200" s="218" t="s">
        <v>122</v>
      </c>
      <c r="H200" s="220" t="s">
        <v>122</v>
      </c>
      <c r="I200" s="150"/>
      <c r="J200" s="150"/>
      <c r="K200" s="152"/>
    </row>
    <row r="201" spans="1:11" ht="3" customHeight="1">
      <c r="A201" s="156"/>
      <c r="B201" s="145"/>
      <c r="C201" s="156"/>
      <c r="D201" s="179"/>
      <c r="E201" s="179"/>
      <c r="F201" s="156"/>
      <c r="G201" s="179"/>
      <c r="H201" s="186"/>
      <c r="I201" s="150"/>
      <c r="J201" s="150"/>
      <c r="K201" s="152"/>
    </row>
    <row r="202" spans="1:11" ht="11.25">
      <c r="A202" s="161"/>
      <c r="B202" s="150"/>
      <c r="C202" s="161"/>
      <c r="D202" s="192"/>
      <c r="E202" s="192"/>
      <c r="F202" s="161"/>
      <c r="G202" s="192"/>
      <c r="H202" s="193"/>
      <c r="I202" s="150"/>
      <c r="J202" s="150"/>
      <c r="K202" s="152"/>
    </row>
    <row r="203" spans="1:11" ht="34.5" customHeight="1">
      <c r="A203" s="166"/>
      <c r="B203" s="154"/>
      <c r="C203" s="166">
        <v>86</v>
      </c>
      <c r="D203" s="202">
        <v>1</v>
      </c>
      <c r="E203" s="202"/>
      <c r="F203" s="166">
        <v>153</v>
      </c>
      <c r="G203" s="202">
        <v>1</v>
      </c>
      <c r="H203" s="224"/>
      <c r="I203" s="161"/>
      <c r="J203" s="150"/>
      <c r="K203" s="152"/>
    </row>
    <row r="204" spans="1:11" ht="11.25">
      <c r="A204" s="161" t="str">
        <f>"2."</f>
        <v>2.</v>
      </c>
      <c r="B204" s="150" t="s">
        <v>132</v>
      </c>
      <c r="C204" s="161"/>
      <c r="D204" s="192"/>
      <c r="E204" s="192"/>
      <c r="F204" s="161"/>
      <c r="G204" s="192"/>
      <c r="H204" s="193"/>
      <c r="I204" s="150"/>
      <c r="J204" s="150"/>
      <c r="K204" s="152"/>
    </row>
    <row r="205" spans="1:11" ht="10.5" customHeight="1">
      <c r="A205" s="161"/>
      <c r="B205" s="150" t="s">
        <v>133</v>
      </c>
      <c r="C205" s="161">
        <v>46</v>
      </c>
      <c r="D205" s="192">
        <v>0.5348837209302325</v>
      </c>
      <c r="E205" s="192">
        <v>0.5974025974025974</v>
      </c>
      <c r="F205" s="161">
        <v>108</v>
      </c>
      <c r="G205" s="192">
        <v>0.7058823529411765</v>
      </c>
      <c r="H205" s="193">
        <v>0.7448275862068966</v>
      </c>
      <c r="I205" s="150"/>
      <c r="J205" s="150"/>
      <c r="K205" s="152"/>
    </row>
    <row r="206" spans="1:11" ht="10.5" customHeight="1">
      <c r="A206" s="161"/>
      <c r="B206" s="150" t="s">
        <v>134</v>
      </c>
      <c r="C206" s="161">
        <v>23</v>
      </c>
      <c r="D206" s="192">
        <v>0.26744186046511625</v>
      </c>
      <c r="E206" s="192">
        <v>0.2987012987012987</v>
      </c>
      <c r="F206" s="161">
        <v>27</v>
      </c>
      <c r="G206" s="192">
        <v>0.17647058823529413</v>
      </c>
      <c r="H206" s="193">
        <v>0.18620689655172415</v>
      </c>
      <c r="I206" s="150"/>
      <c r="J206" s="150"/>
      <c r="K206" s="152"/>
    </row>
    <row r="207" spans="1:11" ht="10.5" customHeight="1">
      <c r="A207" s="161"/>
      <c r="B207" s="150" t="s">
        <v>135</v>
      </c>
      <c r="C207" s="161">
        <v>8</v>
      </c>
      <c r="D207" s="192">
        <v>0.09302325581395349</v>
      </c>
      <c r="E207" s="192">
        <v>0.1038961038961039</v>
      </c>
      <c r="F207" s="161">
        <v>11</v>
      </c>
      <c r="G207" s="192">
        <v>0.0718954248366013</v>
      </c>
      <c r="H207" s="193">
        <v>0.07586206896551724</v>
      </c>
      <c r="I207" s="150"/>
      <c r="J207" s="150"/>
      <c r="K207" s="152"/>
    </row>
    <row r="208" spans="1:11" ht="10.5" customHeight="1">
      <c r="A208" s="166"/>
      <c r="B208" s="154" t="s">
        <v>130</v>
      </c>
      <c r="C208" s="166">
        <v>9</v>
      </c>
      <c r="D208" s="202">
        <v>0.10465116279069768</v>
      </c>
      <c r="E208" s="221" t="s">
        <v>131</v>
      </c>
      <c r="F208" s="166">
        <v>8</v>
      </c>
      <c r="G208" s="202">
        <v>0.05228758169934641</v>
      </c>
      <c r="H208" s="222" t="s">
        <v>131</v>
      </c>
      <c r="I208" s="150"/>
      <c r="J208" s="150"/>
      <c r="K208" s="152"/>
    </row>
    <row r="209" spans="1:11" ht="11.25">
      <c r="A209" s="161" t="str">
        <f>"3."</f>
        <v>3.</v>
      </c>
      <c r="B209" s="150" t="s">
        <v>136</v>
      </c>
      <c r="C209" s="161"/>
      <c r="D209" s="192"/>
      <c r="E209" s="192"/>
      <c r="F209" s="161"/>
      <c r="G209" s="192"/>
      <c r="H209" s="193">
        <v>1.006896551724138</v>
      </c>
      <c r="I209" s="161"/>
      <c r="J209" s="150"/>
      <c r="K209" s="152"/>
    </row>
    <row r="210" spans="1:11" ht="11.25">
      <c r="A210" s="161"/>
      <c r="B210" s="150" t="s">
        <v>137</v>
      </c>
      <c r="C210" s="161">
        <v>6</v>
      </c>
      <c r="D210" s="192">
        <v>0.06976744186046512</v>
      </c>
      <c r="E210" s="192">
        <v>0.06976744186046512</v>
      </c>
      <c r="F210" s="161">
        <v>11</v>
      </c>
      <c r="G210" s="192">
        <v>0.0718954248366013</v>
      </c>
      <c r="H210" s="193">
        <v>0.07236842105263158</v>
      </c>
      <c r="I210" s="161"/>
      <c r="J210" s="150"/>
      <c r="K210" s="152"/>
    </row>
    <row r="211" spans="1:11" ht="11.25">
      <c r="A211" s="161"/>
      <c r="B211" s="150" t="s">
        <v>138</v>
      </c>
      <c r="C211" s="161">
        <v>44</v>
      </c>
      <c r="D211" s="192">
        <v>0.5116279069767442</v>
      </c>
      <c r="E211" s="192">
        <v>0.5116279069767442</v>
      </c>
      <c r="F211" s="161">
        <v>47</v>
      </c>
      <c r="G211" s="192">
        <v>0.30718954248366015</v>
      </c>
      <c r="H211" s="193">
        <v>0.3092105263157895</v>
      </c>
      <c r="I211" s="161"/>
      <c r="J211" s="150"/>
      <c r="K211" s="152"/>
    </row>
    <row r="212" spans="1:11" ht="11.25">
      <c r="A212" s="161"/>
      <c r="B212" s="150" t="s">
        <v>139</v>
      </c>
      <c r="C212" s="161">
        <v>8</v>
      </c>
      <c r="D212" s="192">
        <v>0.09302325581395349</v>
      </c>
      <c r="E212" s="192">
        <v>0.09302325581395349</v>
      </c>
      <c r="F212" s="161">
        <v>11</v>
      </c>
      <c r="G212" s="192">
        <v>0.0718954248366013</v>
      </c>
      <c r="H212" s="193">
        <v>0.07236842105263158</v>
      </c>
      <c r="I212" s="161"/>
      <c r="J212" s="150"/>
      <c r="K212" s="152"/>
    </row>
    <row r="213" spans="1:11" ht="11.25">
      <c r="A213" s="161"/>
      <c r="B213" s="150" t="s">
        <v>140</v>
      </c>
      <c r="C213" s="161">
        <v>4</v>
      </c>
      <c r="D213" s="192">
        <v>0.046511627906976744</v>
      </c>
      <c r="E213" s="192">
        <v>0.046511627906976744</v>
      </c>
      <c r="F213" s="161">
        <v>8</v>
      </c>
      <c r="G213" s="192">
        <v>0.05228758169934641</v>
      </c>
      <c r="H213" s="193">
        <v>0.05263157894736842</v>
      </c>
      <c r="I213" s="161"/>
      <c r="J213" s="150"/>
      <c r="K213" s="152"/>
    </row>
    <row r="214" spans="1:11" ht="11.25">
      <c r="A214" s="161"/>
      <c r="B214" s="150" t="s">
        <v>141</v>
      </c>
      <c r="C214" s="161">
        <v>6</v>
      </c>
      <c r="D214" s="192">
        <v>0.06976744186046512</v>
      </c>
      <c r="E214" s="192">
        <v>0.06976744186046512</v>
      </c>
      <c r="F214" s="161">
        <v>29</v>
      </c>
      <c r="G214" s="192">
        <v>0.1895424836601307</v>
      </c>
      <c r="H214" s="193">
        <v>0.19078947368421054</v>
      </c>
      <c r="I214" s="161"/>
      <c r="J214" s="150"/>
      <c r="K214" s="152"/>
    </row>
    <row r="215" spans="1:11" ht="11.25">
      <c r="A215" s="161"/>
      <c r="B215" s="150" t="s">
        <v>142</v>
      </c>
      <c r="C215" s="161">
        <v>2</v>
      </c>
      <c r="D215" s="192">
        <v>0.023255813953488372</v>
      </c>
      <c r="E215" s="192">
        <v>0.023255813953488372</v>
      </c>
      <c r="F215" s="161">
        <v>21</v>
      </c>
      <c r="G215" s="192">
        <v>0.13725490196078433</v>
      </c>
      <c r="H215" s="193">
        <v>0.13815789473684212</v>
      </c>
      <c r="I215" s="161"/>
      <c r="J215" s="150"/>
      <c r="K215" s="152"/>
    </row>
    <row r="216" spans="1:11" ht="11.25">
      <c r="A216" s="161"/>
      <c r="B216" s="150" t="s">
        <v>143</v>
      </c>
      <c r="C216" s="161">
        <v>11</v>
      </c>
      <c r="D216" s="192">
        <v>0.12790697674418605</v>
      </c>
      <c r="E216" s="192">
        <v>0.12790697674418605</v>
      </c>
      <c r="F216" s="161">
        <v>11</v>
      </c>
      <c r="G216" s="192">
        <v>0.0718954248366013</v>
      </c>
      <c r="H216" s="193">
        <v>0.07236842105263158</v>
      </c>
      <c r="I216" s="161"/>
      <c r="J216" s="150"/>
      <c r="K216" s="152"/>
    </row>
    <row r="217" spans="1:11" ht="11.25">
      <c r="A217" s="161"/>
      <c r="B217" s="150" t="s">
        <v>144</v>
      </c>
      <c r="C217" s="161">
        <v>1</v>
      </c>
      <c r="D217" s="192">
        <v>0.011627906976744186</v>
      </c>
      <c r="E217" s="192">
        <v>0.011627906976744186</v>
      </c>
      <c r="F217" s="161">
        <v>1</v>
      </c>
      <c r="G217" s="192">
        <v>0.006535947712418301</v>
      </c>
      <c r="H217" s="193">
        <v>0.006578947368421052</v>
      </c>
      <c r="I217" s="161"/>
      <c r="J217" s="150"/>
      <c r="K217" s="152"/>
    </row>
    <row r="218" spans="1:11" ht="11.25">
      <c r="A218" s="161"/>
      <c r="B218" s="150" t="s">
        <v>271</v>
      </c>
      <c r="C218" s="161">
        <v>3</v>
      </c>
      <c r="D218" s="192">
        <v>0.03488372093023256</v>
      </c>
      <c r="E218" s="192">
        <v>0.03488372093023256</v>
      </c>
      <c r="F218" s="161">
        <v>7</v>
      </c>
      <c r="G218" s="192">
        <v>0.0457516339869281</v>
      </c>
      <c r="H218" s="193">
        <v>0.046052631578947366</v>
      </c>
      <c r="I218" s="161"/>
      <c r="J218" s="150"/>
      <c r="K218" s="152"/>
    </row>
    <row r="219" spans="1:11" ht="11.25">
      <c r="A219" s="161"/>
      <c r="B219" s="150" t="s">
        <v>135</v>
      </c>
      <c r="C219" s="161">
        <v>1</v>
      </c>
      <c r="D219" s="192">
        <v>0.011627906976744186</v>
      </c>
      <c r="E219" s="192">
        <v>0.011627906976744186</v>
      </c>
      <c r="F219" s="161">
        <v>6</v>
      </c>
      <c r="G219" s="192">
        <v>0.0392156862745098</v>
      </c>
      <c r="H219" s="193">
        <v>0.039473684210526314</v>
      </c>
      <c r="I219" s="161"/>
      <c r="J219" s="150"/>
      <c r="K219" s="152"/>
    </row>
    <row r="220" spans="1:11" ht="11.25">
      <c r="A220" s="166"/>
      <c r="B220" s="154" t="s">
        <v>130</v>
      </c>
      <c r="C220" s="166">
        <v>0</v>
      </c>
      <c r="D220" s="202">
        <v>0</v>
      </c>
      <c r="E220" s="221" t="s">
        <v>131</v>
      </c>
      <c r="F220" s="166">
        <v>1</v>
      </c>
      <c r="G220" s="202">
        <v>0.006535947712418301</v>
      </c>
      <c r="H220" s="222" t="s">
        <v>131</v>
      </c>
      <c r="I220" s="161"/>
      <c r="J220" s="150"/>
      <c r="K220" s="152"/>
    </row>
    <row r="221" spans="1:11" ht="11.25">
      <c r="A221" s="161" t="s">
        <v>146</v>
      </c>
      <c r="B221" s="150" t="s">
        <v>147</v>
      </c>
      <c r="C221" s="161"/>
      <c r="D221" s="192"/>
      <c r="E221" s="192"/>
      <c r="F221" s="161"/>
      <c r="G221" s="192"/>
      <c r="H221" s="193"/>
      <c r="I221" s="161"/>
      <c r="J221" s="150"/>
      <c r="K221" s="152"/>
    </row>
    <row r="222" spans="1:11" ht="11.25">
      <c r="A222" s="161"/>
      <c r="B222" s="150" t="s">
        <v>272</v>
      </c>
      <c r="C222" s="161">
        <v>26</v>
      </c>
      <c r="D222" s="192">
        <v>0.3023255813953488</v>
      </c>
      <c r="E222" s="192">
        <v>0.3023255813953488</v>
      </c>
      <c r="F222" s="161">
        <v>58</v>
      </c>
      <c r="G222" s="192">
        <v>0.3790849673202614</v>
      </c>
      <c r="H222" s="193">
        <v>0.3790849673202614</v>
      </c>
      <c r="I222" s="161"/>
      <c r="J222" s="150"/>
      <c r="K222" s="152"/>
    </row>
    <row r="223" spans="1:11" ht="11.25">
      <c r="A223" s="161"/>
      <c r="B223" s="150" t="s">
        <v>273</v>
      </c>
      <c r="C223" s="161">
        <v>29</v>
      </c>
      <c r="D223" s="192">
        <v>0.3372093023255814</v>
      </c>
      <c r="E223" s="192">
        <v>0.3372093023255814</v>
      </c>
      <c r="F223" s="161">
        <v>47</v>
      </c>
      <c r="G223" s="192">
        <v>0.30718954248366015</v>
      </c>
      <c r="H223" s="193">
        <v>0.30718954248366015</v>
      </c>
      <c r="I223" s="161"/>
      <c r="J223" s="150"/>
      <c r="K223" s="152"/>
    </row>
    <row r="224" spans="1:11" ht="11.25">
      <c r="A224" s="161"/>
      <c r="B224" s="150" t="s">
        <v>274</v>
      </c>
      <c r="C224" s="161">
        <v>20</v>
      </c>
      <c r="D224" s="192">
        <v>0.23255813953488372</v>
      </c>
      <c r="E224" s="192">
        <v>0.23255813953488372</v>
      </c>
      <c r="F224" s="161">
        <v>32</v>
      </c>
      <c r="G224" s="192">
        <v>0.20915032679738563</v>
      </c>
      <c r="H224" s="193">
        <v>0.20915032679738563</v>
      </c>
      <c r="I224" s="161"/>
      <c r="J224" s="150"/>
      <c r="K224" s="152"/>
    </row>
    <row r="225" spans="1:11" ht="11.25">
      <c r="A225" s="161"/>
      <c r="B225" s="150" t="s">
        <v>275</v>
      </c>
      <c r="C225" s="161">
        <v>3</v>
      </c>
      <c r="D225" s="192">
        <v>0.03488372093023256</v>
      </c>
      <c r="E225" s="192">
        <v>0.03488372093023256</v>
      </c>
      <c r="F225" s="161">
        <v>9</v>
      </c>
      <c r="G225" s="192">
        <v>0.058823529411764705</v>
      </c>
      <c r="H225" s="193">
        <v>0.058823529411764705</v>
      </c>
      <c r="I225" s="161"/>
      <c r="J225" s="150"/>
      <c r="K225" s="152"/>
    </row>
    <row r="226" spans="1:11" ht="11.25">
      <c r="A226" s="161"/>
      <c r="B226" s="150" t="s">
        <v>276</v>
      </c>
      <c r="C226" s="161">
        <v>5</v>
      </c>
      <c r="D226" s="192">
        <v>0.05813953488372093</v>
      </c>
      <c r="E226" s="192">
        <v>0.05813953488372093</v>
      </c>
      <c r="F226" s="161">
        <v>3</v>
      </c>
      <c r="G226" s="192">
        <v>0.0196078431372549</v>
      </c>
      <c r="H226" s="193">
        <v>0.0196078431372549</v>
      </c>
      <c r="I226" s="161"/>
      <c r="J226" s="150"/>
      <c r="K226" s="152"/>
    </row>
    <row r="227" spans="1:11" ht="11.25">
      <c r="A227" s="161"/>
      <c r="B227" s="150" t="s">
        <v>277</v>
      </c>
      <c r="C227" s="161">
        <v>3</v>
      </c>
      <c r="D227" s="192">
        <v>0.03488372093023256</v>
      </c>
      <c r="E227" s="192">
        <v>0.03488372093023256</v>
      </c>
      <c r="F227" s="161">
        <v>4</v>
      </c>
      <c r="G227" s="192">
        <v>0.026143790849673203</v>
      </c>
      <c r="H227" s="193">
        <v>0.026143790849673203</v>
      </c>
      <c r="I227" s="161"/>
      <c r="J227" s="150"/>
      <c r="K227" s="152"/>
    </row>
    <row r="228" spans="1:11" ht="11.25">
      <c r="A228" s="166"/>
      <c r="B228" s="154" t="s">
        <v>269</v>
      </c>
      <c r="C228" s="166">
        <v>0</v>
      </c>
      <c r="D228" s="202">
        <v>0</v>
      </c>
      <c r="E228" s="221" t="s">
        <v>131</v>
      </c>
      <c r="F228" s="166">
        <v>0</v>
      </c>
      <c r="G228" s="202">
        <v>0</v>
      </c>
      <c r="H228" s="222" t="s">
        <v>131</v>
      </c>
      <c r="I228" s="161"/>
      <c r="J228" s="150"/>
      <c r="K228" s="152"/>
    </row>
    <row r="229" spans="1:11" ht="11.25">
      <c r="A229" s="161" t="s">
        <v>156</v>
      </c>
      <c r="B229" s="150" t="s">
        <v>157</v>
      </c>
      <c r="C229" s="161"/>
      <c r="D229" s="192"/>
      <c r="E229" s="192"/>
      <c r="F229" s="161"/>
      <c r="G229" s="192"/>
      <c r="H229" s="193"/>
      <c r="I229" s="161"/>
      <c r="J229" s="150"/>
      <c r="K229" s="152"/>
    </row>
    <row r="230" spans="1:11" ht="11.25">
      <c r="A230" s="161"/>
      <c r="B230" s="180" t="s">
        <v>158</v>
      </c>
      <c r="C230" s="161">
        <v>35</v>
      </c>
      <c r="D230" s="192">
        <v>0.4069767441860465</v>
      </c>
      <c r="E230" s="192">
        <v>0.4069767441860465</v>
      </c>
      <c r="F230" s="161">
        <v>69</v>
      </c>
      <c r="G230" s="192">
        <v>0.45098039215686275</v>
      </c>
      <c r="H230" s="193">
        <v>0.45098039215686275</v>
      </c>
      <c r="I230" s="161"/>
      <c r="J230" s="150"/>
      <c r="K230" s="152"/>
    </row>
    <row r="231" spans="1:11" ht="11.25">
      <c r="A231" s="161"/>
      <c r="B231" s="150" t="s">
        <v>159</v>
      </c>
      <c r="C231" s="161">
        <v>24</v>
      </c>
      <c r="D231" s="192">
        <v>0.27906976744186046</v>
      </c>
      <c r="E231" s="192">
        <v>0.27906976744186046</v>
      </c>
      <c r="F231" s="161">
        <v>45</v>
      </c>
      <c r="G231" s="192">
        <v>0.29411764705882354</v>
      </c>
      <c r="H231" s="193">
        <v>0.29411764705882354</v>
      </c>
      <c r="I231" s="161"/>
      <c r="J231" s="150"/>
      <c r="K231" s="152"/>
    </row>
    <row r="232" spans="1:11" ht="11.25">
      <c r="A232" s="161"/>
      <c r="B232" s="150" t="s">
        <v>160</v>
      </c>
      <c r="C232" s="161">
        <v>3</v>
      </c>
      <c r="D232" s="192">
        <v>0.03488372093023256</v>
      </c>
      <c r="E232" s="192">
        <v>0.03488372093023256</v>
      </c>
      <c r="F232" s="161">
        <v>1</v>
      </c>
      <c r="G232" s="192">
        <v>0.006535947712418301</v>
      </c>
      <c r="H232" s="193">
        <v>0.006535947712418301</v>
      </c>
      <c r="I232" s="161"/>
      <c r="J232" s="150"/>
      <c r="K232" s="152"/>
    </row>
    <row r="233" spans="1:11" ht="11.25">
      <c r="A233" s="161"/>
      <c r="B233" s="152" t="s">
        <v>161</v>
      </c>
      <c r="C233" s="150">
        <v>8</v>
      </c>
      <c r="D233" s="192">
        <v>0.09302325581395349</v>
      </c>
      <c r="E233" s="193">
        <v>0.09302325581395349</v>
      </c>
      <c r="F233" s="150">
        <v>20</v>
      </c>
      <c r="G233" s="192">
        <v>0.13071895424836602</v>
      </c>
      <c r="H233" s="193">
        <v>0.13071895424836602</v>
      </c>
      <c r="I233" s="161"/>
      <c r="J233" s="150"/>
      <c r="K233" s="152"/>
    </row>
    <row r="234" spans="1:11" ht="11.25">
      <c r="A234" s="161" t="s">
        <v>87</v>
      </c>
      <c r="B234" s="181" t="s">
        <v>162</v>
      </c>
      <c r="C234" s="182">
        <v>16</v>
      </c>
      <c r="D234" s="192">
        <v>0.18604651162790697</v>
      </c>
      <c r="E234" s="192">
        <v>0.18604651162790697</v>
      </c>
      <c r="F234" s="182">
        <v>18</v>
      </c>
      <c r="G234" s="192">
        <v>0.11764705882352941</v>
      </c>
      <c r="H234" s="193">
        <v>0.11764705882352941</v>
      </c>
      <c r="I234" s="161"/>
      <c r="J234" s="150"/>
      <c r="K234" s="152"/>
    </row>
    <row r="235" spans="1:11" ht="11.25">
      <c r="A235" s="166"/>
      <c r="B235" s="183" t="s">
        <v>130</v>
      </c>
      <c r="C235" s="166">
        <v>0</v>
      </c>
      <c r="D235" s="202">
        <v>0</v>
      </c>
      <c r="E235" s="221" t="s">
        <v>131</v>
      </c>
      <c r="F235" s="189">
        <v>0</v>
      </c>
      <c r="G235" s="202">
        <v>0</v>
      </c>
      <c r="H235" s="222" t="s">
        <v>131</v>
      </c>
      <c r="I235" s="166"/>
      <c r="J235" s="154"/>
      <c r="K235" s="155"/>
    </row>
    <row r="236" spans="1:11" ht="55.5" customHeight="1">
      <c r="A236" s="145"/>
      <c r="B236" s="145"/>
      <c r="C236" s="145"/>
      <c r="D236" s="179"/>
      <c r="E236" s="225"/>
      <c r="F236" s="145"/>
      <c r="G236" s="179"/>
      <c r="H236" s="225"/>
      <c r="I236" s="145"/>
      <c r="J236" s="145"/>
      <c r="K236" s="145"/>
    </row>
    <row r="237" spans="1:11" ht="12.75">
      <c r="A237" s="144" t="s">
        <v>79</v>
      </c>
      <c r="B237" s="145"/>
      <c r="C237" s="146"/>
      <c r="D237" s="146"/>
      <c r="E237" s="145"/>
      <c r="F237" s="145"/>
      <c r="G237" s="179"/>
      <c r="H237" s="179"/>
      <c r="I237" s="145"/>
      <c r="J237" s="145"/>
      <c r="K237" s="147" t="s">
        <v>278</v>
      </c>
    </row>
    <row r="238" spans="1:11" ht="12.75">
      <c r="A238" s="149" t="s">
        <v>95</v>
      </c>
      <c r="B238" s="150"/>
      <c r="C238" s="151"/>
      <c r="D238" s="151"/>
      <c r="E238" s="150"/>
      <c r="F238" s="150"/>
      <c r="G238" s="192"/>
      <c r="H238" s="192"/>
      <c r="I238" s="150"/>
      <c r="J238" s="150"/>
      <c r="K238" s="152"/>
    </row>
    <row r="239" spans="1:11" ht="12.75">
      <c r="A239" s="149" t="s">
        <v>118</v>
      </c>
      <c r="B239" s="150"/>
      <c r="C239" s="151"/>
      <c r="D239" s="151"/>
      <c r="E239" s="150"/>
      <c r="F239" s="150"/>
      <c r="G239" s="192"/>
      <c r="H239" s="192"/>
      <c r="I239" s="150"/>
      <c r="J239" s="150"/>
      <c r="K239" s="152"/>
    </row>
    <row r="240" spans="1:11" ht="15" customHeight="1">
      <c r="A240" s="200" t="s">
        <v>106</v>
      </c>
      <c r="B240" s="154"/>
      <c r="C240" s="154"/>
      <c r="D240" s="154"/>
      <c r="E240" s="154"/>
      <c r="F240" s="154"/>
      <c r="G240" s="202"/>
      <c r="H240" s="202"/>
      <c r="I240" s="154"/>
      <c r="J240" s="154"/>
      <c r="K240" s="155"/>
    </row>
    <row r="241" spans="1:11" ht="12.75">
      <c r="A241" s="156"/>
      <c r="B241" s="145"/>
      <c r="C241" s="209" t="s">
        <v>19</v>
      </c>
      <c r="D241" s="210"/>
      <c r="E241" s="210"/>
      <c r="F241" s="209" t="s">
        <v>18</v>
      </c>
      <c r="G241" s="211"/>
      <c r="H241" s="212"/>
      <c r="I241" s="150"/>
      <c r="J241" s="150"/>
      <c r="K241" s="152"/>
    </row>
    <row r="242" spans="1:11" ht="11.25">
      <c r="A242" s="161"/>
      <c r="B242" s="152"/>
      <c r="C242" s="213"/>
      <c r="D242" s="214" t="s">
        <v>16</v>
      </c>
      <c r="E242" s="214" t="s">
        <v>16</v>
      </c>
      <c r="F242" s="215"/>
      <c r="G242" s="214" t="s">
        <v>16</v>
      </c>
      <c r="H242" s="216" t="s">
        <v>16</v>
      </c>
      <c r="I242" s="150"/>
      <c r="J242" s="150"/>
      <c r="K242" s="152"/>
    </row>
    <row r="243" spans="1:11" ht="12.75">
      <c r="A243" s="217" t="s">
        <v>264</v>
      </c>
      <c r="B243" s="152"/>
      <c r="C243" s="213"/>
      <c r="D243" s="214" t="s">
        <v>120</v>
      </c>
      <c r="E243" s="214" t="s">
        <v>121</v>
      </c>
      <c r="F243" s="215"/>
      <c r="G243" s="214" t="s">
        <v>120</v>
      </c>
      <c r="H243" s="216" t="s">
        <v>121</v>
      </c>
      <c r="I243" s="150"/>
      <c r="J243" s="150"/>
      <c r="K243" s="152"/>
    </row>
    <row r="244" spans="1:11" ht="11.25">
      <c r="A244" s="166"/>
      <c r="B244" s="155"/>
      <c r="C244" s="218" t="s">
        <v>15</v>
      </c>
      <c r="D244" s="218" t="s">
        <v>122</v>
      </c>
      <c r="E244" s="218" t="s">
        <v>122</v>
      </c>
      <c r="F244" s="219" t="s">
        <v>15</v>
      </c>
      <c r="G244" s="218" t="s">
        <v>122</v>
      </c>
      <c r="H244" s="220" t="s">
        <v>122</v>
      </c>
      <c r="I244" s="150"/>
      <c r="J244" s="150"/>
      <c r="K244" s="152"/>
    </row>
    <row r="245" spans="1:11" ht="11.25">
      <c r="A245" s="156" t="str">
        <f>"6."</f>
        <v>6.</v>
      </c>
      <c r="B245" s="185" t="s">
        <v>163</v>
      </c>
      <c r="C245" s="161"/>
      <c r="D245" s="171"/>
      <c r="E245" s="171"/>
      <c r="F245" s="161"/>
      <c r="G245" s="171"/>
      <c r="H245" s="172"/>
      <c r="I245" s="161"/>
      <c r="J245" s="150"/>
      <c r="K245" s="152"/>
    </row>
    <row r="246" spans="1:11" ht="11.25">
      <c r="A246" s="161"/>
      <c r="B246" s="187" t="s">
        <v>164</v>
      </c>
      <c r="C246" s="161">
        <v>23</v>
      </c>
      <c r="D246" s="171">
        <v>0.26744186046511625</v>
      </c>
      <c r="E246" s="171">
        <v>0.26744186046511625</v>
      </c>
      <c r="F246" s="161">
        <v>44</v>
      </c>
      <c r="G246" s="171">
        <v>0.2875816993464052</v>
      </c>
      <c r="H246" s="172">
        <v>0.2913907284768212</v>
      </c>
      <c r="I246" s="161"/>
      <c r="J246" s="150"/>
      <c r="K246" s="152"/>
    </row>
    <row r="247" spans="1:11" ht="11.25">
      <c r="A247" s="161"/>
      <c r="B247" s="187" t="s">
        <v>165</v>
      </c>
      <c r="C247" s="161">
        <v>15</v>
      </c>
      <c r="D247" s="171">
        <v>0.1744186046511628</v>
      </c>
      <c r="E247" s="171">
        <v>0.1744186046511628</v>
      </c>
      <c r="F247" s="161">
        <v>33</v>
      </c>
      <c r="G247" s="171">
        <v>0.21568627450980393</v>
      </c>
      <c r="H247" s="172">
        <v>0.2185430463576159</v>
      </c>
      <c r="I247" s="161"/>
      <c r="J247" s="150"/>
      <c r="K247" s="152"/>
    </row>
    <row r="248" spans="1:11" ht="11.25">
      <c r="A248" s="161"/>
      <c r="B248" s="188" t="s">
        <v>315</v>
      </c>
      <c r="C248" s="161">
        <v>0</v>
      </c>
      <c r="D248" s="171">
        <v>0</v>
      </c>
      <c r="E248" s="171">
        <v>0</v>
      </c>
      <c r="F248" s="161">
        <v>0</v>
      </c>
      <c r="G248" s="171">
        <v>0</v>
      </c>
      <c r="H248" s="172">
        <v>0</v>
      </c>
      <c r="I248" s="161"/>
      <c r="J248" s="150"/>
      <c r="K248" s="152"/>
    </row>
    <row r="249" spans="1:11" ht="11.25">
      <c r="A249" s="161"/>
      <c r="B249" s="188" t="s">
        <v>166</v>
      </c>
      <c r="C249" s="150">
        <v>7</v>
      </c>
      <c r="D249" s="171">
        <v>0.08139534883720931</v>
      </c>
      <c r="E249" s="172">
        <v>0.08139534883720931</v>
      </c>
      <c r="F249" s="150">
        <v>9</v>
      </c>
      <c r="G249" s="171">
        <v>0.058823529411764705</v>
      </c>
      <c r="H249" s="172">
        <v>0.059602649006622516</v>
      </c>
      <c r="I249" s="161"/>
      <c r="J249" s="150"/>
      <c r="K249" s="152"/>
    </row>
    <row r="250" spans="1:11" ht="11.25">
      <c r="A250" s="182"/>
      <c r="B250" s="187" t="s">
        <v>167</v>
      </c>
      <c r="C250" s="182">
        <v>11</v>
      </c>
      <c r="D250" s="171">
        <v>0.12790697674418605</v>
      </c>
      <c r="E250" s="171">
        <v>0.12790697674418605</v>
      </c>
      <c r="F250" s="182">
        <v>24</v>
      </c>
      <c r="G250" s="171">
        <v>0.1568627450980392</v>
      </c>
      <c r="H250" s="172">
        <v>0.15894039735099338</v>
      </c>
      <c r="I250" s="161"/>
      <c r="J250" s="150"/>
      <c r="K250" s="152"/>
    </row>
    <row r="251" spans="1:11" ht="11.25">
      <c r="A251" s="182"/>
      <c r="B251" s="187" t="s">
        <v>168</v>
      </c>
      <c r="C251" s="182">
        <v>14</v>
      </c>
      <c r="D251" s="171">
        <v>0.16279069767441862</v>
      </c>
      <c r="E251" s="171">
        <v>0.16279069767441862</v>
      </c>
      <c r="F251" s="182">
        <v>22</v>
      </c>
      <c r="G251" s="171">
        <v>0.1437908496732026</v>
      </c>
      <c r="H251" s="172">
        <v>0.1456953642384106</v>
      </c>
      <c r="I251" s="161"/>
      <c r="J251" s="150"/>
      <c r="K251" s="152"/>
    </row>
    <row r="252" spans="1:11" ht="11.25">
      <c r="A252" s="182"/>
      <c r="B252" s="187" t="s">
        <v>169</v>
      </c>
      <c r="C252" s="182">
        <v>10</v>
      </c>
      <c r="D252" s="171">
        <v>0.11627906976744186</v>
      </c>
      <c r="E252" s="171">
        <v>0.11627906976744186</v>
      </c>
      <c r="F252" s="182">
        <v>12</v>
      </c>
      <c r="G252" s="171">
        <v>0.0784313725490196</v>
      </c>
      <c r="H252" s="172">
        <v>0.07947019867549669</v>
      </c>
      <c r="I252" s="161"/>
      <c r="J252" s="150"/>
      <c r="K252" s="152"/>
    </row>
    <row r="253" spans="1:11" ht="11.25">
      <c r="A253" s="182"/>
      <c r="B253" s="187" t="s">
        <v>170</v>
      </c>
      <c r="C253" s="182">
        <v>6</v>
      </c>
      <c r="D253" s="171">
        <v>0.06976744186046512</v>
      </c>
      <c r="E253" s="171">
        <v>0.06976744186046512</v>
      </c>
      <c r="F253" s="182">
        <v>7</v>
      </c>
      <c r="G253" s="171">
        <v>0.0457516339869281</v>
      </c>
      <c r="H253" s="172">
        <v>0.046357615894039736</v>
      </c>
      <c r="I253" s="161"/>
      <c r="J253" s="150"/>
      <c r="K253" s="152"/>
    </row>
    <row r="254" spans="1:11" ht="11.25">
      <c r="A254" s="189"/>
      <c r="B254" s="190" t="s">
        <v>130</v>
      </c>
      <c r="C254" s="189">
        <v>0</v>
      </c>
      <c r="D254" s="170">
        <v>0</v>
      </c>
      <c r="E254" s="226" t="s">
        <v>131</v>
      </c>
      <c r="F254" s="166">
        <v>2</v>
      </c>
      <c r="G254" s="170">
        <v>0.013071895424836602</v>
      </c>
      <c r="H254" s="184" t="s">
        <v>131</v>
      </c>
      <c r="I254" s="161"/>
      <c r="J254" s="150"/>
      <c r="K254" s="152"/>
    </row>
    <row r="255" spans="1:11" ht="11.25">
      <c r="A255" s="161" t="str">
        <f>"7."</f>
        <v>7.</v>
      </c>
      <c r="B255" s="187" t="s">
        <v>171</v>
      </c>
      <c r="C255" s="156"/>
      <c r="D255" s="179"/>
      <c r="E255" s="186"/>
      <c r="F255" s="150"/>
      <c r="G255" s="192"/>
      <c r="H255" s="227"/>
      <c r="I255" s="150"/>
      <c r="J255" s="150"/>
      <c r="K255" s="152"/>
    </row>
    <row r="256" spans="1:11" ht="11.25">
      <c r="A256" s="161"/>
      <c r="B256" s="187" t="s">
        <v>172</v>
      </c>
      <c r="C256" s="161" t="s">
        <v>279</v>
      </c>
      <c r="D256" s="150"/>
      <c r="E256" s="152"/>
      <c r="F256" s="161" t="s">
        <v>280</v>
      </c>
      <c r="G256" s="192"/>
      <c r="H256" s="227"/>
      <c r="I256" s="150"/>
      <c r="J256" s="150"/>
      <c r="K256" s="152"/>
    </row>
    <row r="257" spans="1:11" ht="11.25">
      <c r="A257" s="161"/>
      <c r="B257" s="187" t="s">
        <v>174</v>
      </c>
      <c r="C257" s="161">
        <v>2</v>
      </c>
      <c r="D257" s="171">
        <v>0.02702702702702703</v>
      </c>
      <c r="E257" s="172">
        <v>0.027777777777777776</v>
      </c>
      <c r="F257" s="150">
        <v>5</v>
      </c>
      <c r="G257" s="171">
        <v>0.04065040650406504</v>
      </c>
      <c r="H257" s="172">
        <v>0.043859649122807015</v>
      </c>
      <c r="I257" s="150"/>
      <c r="J257" s="150"/>
      <c r="K257" s="152"/>
    </row>
    <row r="258" spans="1:11" ht="11.25">
      <c r="A258" s="161"/>
      <c r="B258" s="187" t="s">
        <v>175</v>
      </c>
      <c r="C258" s="161">
        <v>2</v>
      </c>
      <c r="D258" s="171">
        <v>0.02702702702702703</v>
      </c>
      <c r="E258" s="172">
        <v>0.027777777777777776</v>
      </c>
      <c r="F258" s="150">
        <v>8</v>
      </c>
      <c r="G258" s="171">
        <v>0.06504065040650407</v>
      </c>
      <c r="H258" s="172">
        <v>0.07017543859649122</v>
      </c>
      <c r="I258" s="150"/>
      <c r="J258" s="150"/>
      <c r="K258" s="152"/>
    </row>
    <row r="259" spans="1:11" ht="11.25">
      <c r="A259" s="161"/>
      <c r="B259" s="187" t="s">
        <v>176</v>
      </c>
      <c r="C259" s="161">
        <v>6</v>
      </c>
      <c r="D259" s="171">
        <v>0.08108108108108109</v>
      </c>
      <c r="E259" s="172">
        <v>0.08333333333333333</v>
      </c>
      <c r="F259" s="150">
        <v>14</v>
      </c>
      <c r="G259" s="171">
        <v>0.11382113821138211</v>
      </c>
      <c r="H259" s="172">
        <v>0.12280701754385964</v>
      </c>
      <c r="I259" s="150"/>
      <c r="J259" s="150"/>
      <c r="K259" s="152"/>
    </row>
    <row r="260" spans="1:11" ht="11.25">
      <c r="A260" s="161"/>
      <c r="B260" s="187" t="s">
        <v>177</v>
      </c>
      <c r="C260" s="161">
        <v>10</v>
      </c>
      <c r="D260" s="171">
        <v>0.13513513513513514</v>
      </c>
      <c r="E260" s="172">
        <v>0.1388888888888889</v>
      </c>
      <c r="F260" s="150">
        <v>24</v>
      </c>
      <c r="G260" s="171">
        <v>0.1951219512195122</v>
      </c>
      <c r="H260" s="172">
        <v>0.21052631578947367</v>
      </c>
      <c r="I260" s="150"/>
      <c r="J260" s="150"/>
      <c r="K260" s="152"/>
    </row>
    <row r="261" spans="1:11" ht="11.25">
      <c r="A261" s="161"/>
      <c r="B261" s="187" t="s">
        <v>178</v>
      </c>
      <c r="C261" s="161">
        <v>17</v>
      </c>
      <c r="D261" s="171">
        <v>0.22972972972972974</v>
      </c>
      <c r="E261" s="172">
        <v>0.2361111111111111</v>
      </c>
      <c r="F261" s="150">
        <v>40</v>
      </c>
      <c r="G261" s="171">
        <v>0.3252032520325203</v>
      </c>
      <c r="H261" s="172">
        <v>0.3508771929824561</v>
      </c>
      <c r="I261" s="150"/>
      <c r="J261" s="150"/>
      <c r="K261" s="152"/>
    </row>
    <row r="262" spans="1:11" ht="11.25">
      <c r="A262" s="161"/>
      <c r="B262" s="187" t="s">
        <v>179</v>
      </c>
      <c r="C262" s="161">
        <v>8</v>
      </c>
      <c r="D262" s="171">
        <v>0.10810810810810811</v>
      </c>
      <c r="E262" s="172">
        <v>0.1111111111111111</v>
      </c>
      <c r="F262" s="150">
        <v>7</v>
      </c>
      <c r="G262" s="171">
        <v>0.056910569105691054</v>
      </c>
      <c r="H262" s="172">
        <v>0.06140350877192982</v>
      </c>
      <c r="I262" s="150"/>
      <c r="J262" s="150"/>
      <c r="K262" s="152"/>
    </row>
    <row r="263" spans="1:11" ht="11.25">
      <c r="A263" s="161"/>
      <c r="B263" s="187" t="s">
        <v>180</v>
      </c>
      <c r="C263" s="161">
        <v>27</v>
      </c>
      <c r="D263" s="171">
        <v>0.36486486486486486</v>
      </c>
      <c r="E263" s="172">
        <v>0.375</v>
      </c>
      <c r="F263" s="150">
        <v>16</v>
      </c>
      <c r="G263" s="171">
        <v>0.13008130081300814</v>
      </c>
      <c r="H263" s="172">
        <v>0.14035087719298245</v>
      </c>
      <c r="I263" s="150"/>
      <c r="J263" s="150"/>
      <c r="K263" s="152"/>
    </row>
    <row r="264" spans="1:11" ht="10.5" customHeight="1">
      <c r="A264" s="161"/>
      <c r="B264" s="187" t="s">
        <v>181</v>
      </c>
      <c r="C264" s="161">
        <v>2</v>
      </c>
      <c r="D264" s="171">
        <v>0.02702702702702703</v>
      </c>
      <c r="E264" s="174" t="s">
        <v>131</v>
      </c>
      <c r="F264" s="150">
        <v>9</v>
      </c>
      <c r="G264" s="171">
        <v>0.07317073170731707</v>
      </c>
      <c r="H264" s="174" t="s">
        <v>131</v>
      </c>
      <c r="I264" s="150"/>
      <c r="J264" s="150"/>
      <c r="K264" s="152"/>
    </row>
    <row r="265" spans="1:11" ht="12.75" customHeight="1">
      <c r="A265" s="161"/>
      <c r="B265" s="187"/>
      <c r="C265" s="161"/>
      <c r="D265" s="192"/>
      <c r="E265" s="193"/>
      <c r="F265" s="150"/>
      <c r="G265" s="192"/>
      <c r="H265" s="227"/>
      <c r="I265" s="150"/>
      <c r="J265" s="150"/>
      <c r="K265" s="152"/>
    </row>
    <row r="266" spans="1:11" ht="11.25">
      <c r="A266" s="161"/>
      <c r="B266" s="187" t="s">
        <v>182</v>
      </c>
      <c r="C266" s="161" t="s">
        <v>281</v>
      </c>
      <c r="D266" s="150"/>
      <c r="E266" s="152"/>
      <c r="F266" s="161" t="s">
        <v>282</v>
      </c>
      <c r="G266" s="192"/>
      <c r="H266" s="227"/>
      <c r="I266" s="150"/>
      <c r="J266" s="150"/>
      <c r="K266" s="152"/>
    </row>
    <row r="267" spans="1:11" ht="11.25">
      <c r="A267" s="161"/>
      <c r="B267" s="187" t="s">
        <v>184</v>
      </c>
      <c r="C267" s="161">
        <v>0</v>
      </c>
      <c r="D267" s="171">
        <v>0</v>
      </c>
      <c r="E267" s="172">
        <v>0</v>
      </c>
      <c r="F267" s="150">
        <v>1</v>
      </c>
      <c r="G267" s="171">
        <v>0.03333333333333333</v>
      </c>
      <c r="H267" s="172">
        <v>0.043478260869565216</v>
      </c>
      <c r="I267" s="150"/>
      <c r="J267" s="150"/>
      <c r="K267" s="152"/>
    </row>
    <row r="268" spans="1:11" ht="11.25">
      <c r="A268" s="161"/>
      <c r="B268" s="187" t="s">
        <v>185</v>
      </c>
      <c r="C268" s="161">
        <v>0</v>
      </c>
      <c r="D268" s="171">
        <v>0</v>
      </c>
      <c r="E268" s="172">
        <v>0</v>
      </c>
      <c r="F268" s="150">
        <v>5</v>
      </c>
      <c r="G268" s="171">
        <v>0.16666666666666666</v>
      </c>
      <c r="H268" s="172">
        <v>0.21739130434782608</v>
      </c>
      <c r="I268" s="150"/>
      <c r="J268" s="150"/>
      <c r="K268" s="152"/>
    </row>
    <row r="269" spans="1:11" ht="11.25">
      <c r="A269" s="161"/>
      <c r="B269" s="187" t="s">
        <v>186</v>
      </c>
      <c r="C269" s="161">
        <v>3</v>
      </c>
      <c r="D269" s="171">
        <v>0.25</v>
      </c>
      <c r="E269" s="172">
        <v>0.3333333333333333</v>
      </c>
      <c r="F269" s="150">
        <v>7</v>
      </c>
      <c r="G269" s="171">
        <v>0.23333333333333334</v>
      </c>
      <c r="H269" s="172">
        <v>0.30434782608695654</v>
      </c>
      <c r="I269" s="150"/>
      <c r="J269" s="150"/>
      <c r="K269" s="152"/>
    </row>
    <row r="270" spans="1:11" ht="11.25">
      <c r="A270" s="161"/>
      <c r="B270" s="187" t="s">
        <v>187</v>
      </c>
      <c r="C270" s="161">
        <v>2</v>
      </c>
      <c r="D270" s="171">
        <v>0.16666666666666666</v>
      </c>
      <c r="E270" s="172">
        <v>0.2222222222222222</v>
      </c>
      <c r="F270" s="150">
        <v>6</v>
      </c>
      <c r="G270" s="171">
        <v>0.2</v>
      </c>
      <c r="H270" s="172">
        <v>0.2608695652173913</v>
      </c>
      <c r="I270" s="150"/>
      <c r="J270" s="150"/>
      <c r="K270" s="152"/>
    </row>
    <row r="271" spans="1:11" ht="11.25">
      <c r="A271" s="161"/>
      <c r="B271" s="187" t="s">
        <v>188</v>
      </c>
      <c r="C271" s="161">
        <v>5</v>
      </c>
      <c r="D271" s="171">
        <v>0.4166666666666667</v>
      </c>
      <c r="E271" s="172">
        <v>0.5555555555555556</v>
      </c>
      <c r="F271" s="150">
        <v>4</v>
      </c>
      <c r="G271" s="171">
        <v>0.13333333333333333</v>
      </c>
      <c r="H271" s="172">
        <v>0.17391304347826086</v>
      </c>
      <c r="I271" s="150"/>
      <c r="J271" s="150"/>
      <c r="K271" s="152"/>
    </row>
    <row r="272" spans="1:11" ht="11.25">
      <c r="A272" s="166"/>
      <c r="B272" s="190" t="s">
        <v>181</v>
      </c>
      <c r="C272" s="166">
        <v>3</v>
      </c>
      <c r="D272" s="170">
        <v>0.25</v>
      </c>
      <c r="E272" s="173" t="s">
        <v>131</v>
      </c>
      <c r="F272" s="154">
        <v>7</v>
      </c>
      <c r="G272" s="170">
        <v>0.23333333333333334</v>
      </c>
      <c r="H272" s="173" t="s">
        <v>131</v>
      </c>
      <c r="I272" s="150"/>
      <c r="J272" s="150"/>
      <c r="K272" s="152"/>
    </row>
    <row r="273" spans="1:11" ht="11.25">
      <c r="A273" s="196" t="s">
        <v>191</v>
      </c>
      <c r="B273" s="197" t="s">
        <v>192</v>
      </c>
      <c r="C273" s="156"/>
      <c r="D273" s="171"/>
      <c r="E273" s="172"/>
      <c r="F273" s="156"/>
      <c r="G273" s="175"/>
      <c r="H273" s="176"/>
      <c r="I273" s="150"/>
      <c r="J273" s="150"/>
      <c r="K273" s="152"/>
    </row>
    <row r="274" spans="1:11" ht="11.25">
      <c r="A274" s="161"/>
      <c r="B274" s="188" t="s">
        <v>283</v>
      </c>
      <c r="C274" s="150">
        <v>13</v>
      </c>
      <c r="D274" s="171">
        <v>0.1511627906976744</v>
      </c>
      <c r="E274" s="172">
        <v>0.1511627906976744</v>
      </c>
      <c r="F274" s="161">
        <v>25</v>
      </c>
      <c r="G274" s="171">
        <v>0.16339869281045752</v>
      </c>
      <c r="H274" s="172">
        <v>0.16666666666666666</v>
      </c>
      <c r="I274" s="150"/>
      <c r="J274" s="150"/>
      <c r="K274" s="152"/>
    </row>
    <row r="275" spans="1:11" ht="11.25">
      <c r="A275" s="161"/>
      <c r="B275" s="188" t="s">
        <v>284</v>
      </c>
      <c r="C275" s="161">
        <v>26</v>
      </c>
      <c r="D275" s="171">
        <v>0.3023255813953488</v>
      </c>
      <c r="E275" s="172">
        <v>0.3023255813953488</v>
      </c>
      <c r="F275" s="161">
        <v>43</v>
      </c>
      <c r="G275" s="171">
        <v>0.28104575163398693</v>
      </c>
      <c r="H275" s="172">
        <v>0.2866666666666667</v>
      </c>
      <c r="I275" s="150"/>
      <c r="J275" s="150"/>
      <c r="K275" s="152"/>
    </row>
    <row r="276" spans="1:11" ht="11.25">
      <c r="A276" s="161"/>
      <c r="B276" s="188" t="s">
        <v>285</v>
      </c>
      <c r="C276" s="161">
        <v>32</v>
      </c>
      <c r="D276" s="171">
        <v>0.37209302325581395</v>
      </c>
      <c r="E276" s="172">
        <v>0.37209302325581395</v>
      </c>
      <c r="F276" s="161">
        <v>60</v>
      </c>
      <c r="G276" s="171">
        <v>0.39215686274509803</v>
      </c>
      <c r="H276" s="172">
        <v>0.4</v>
      </c>
      <c r="I276" s="150"/>
      <c r="J276" s="150"/>
      <c r="K276" s="152"/>
    </row>
    <row r="277" spans="1:11" ht="11.25">
      <c r="A277" s="161"/>
      <c r="B277" s="188" t="s">
        <v>286</v>
      </c>
      <c r="C277" s="161">
        <v>6</v>
      </c>
      <c r="D277" s="171">
        <v>0.06976744186046512</v>
      </c>
      <c r="E277" s="172">
        <v>0.06976744186046512</v>
      </c>
      <c r="F277" s="161">
        <v>15</v>
      </c>
      <c r="G277" s="171">
        <v>0.09803921568627451</v>
      </c>
      <c r="H277" s="172">
        <v>0.1</v>
      </c>
      <c r="I277" s="150"/>
      <c r="J277" s="150"/>
      <c r="K277" s="152"/>
    </row>
    <row r="278" spans="1:11" ht="11.25">
      <c r="A278" s="161"/>
      <c r="B278" s="188" t="s">
        <v>287</v>
      </c>
      <c r="C278" s="161">
        <v>4</v>
      </c>
      <c r="D278" s="171">
        <v>0.046511627906976744</v>
      </c>
      <c r="E278" s="172">
        <v>0.046511627906976744</v>
      </c>
      <c r="F278" s="161">
        <v>3</v>
      </c>
      <c r="G278" s="171">
        <v>0.0196078431372549</v>
      </c>
      <c r="H278" s="172">
        <v>0.02</v>
      </c>
      <c r="I278" s="150"/>
      <c r="J278" s="150"/>
      <c r="K278" s="152"/>
    </row>
    <row r="279" spans="1:11" ht="11.25">
      <c r="A279" s="161"/>
      <c r="B279" s="188" t="s">
        <v>288</v>
      </c>
      <c r="C279" s="161">
        <v>5</v>
      </c>
      <c r="D279" s="171">
        <v>0.05813953488372093</v>
      </c>
      <c r="E279" s="172">
        <v>0.05813953488372093</v>
      </c>
      <c r="F279" s="161">
        <v>4</v>
      </c>
      <c r="G279" s="171">
        <v>0.026143790849673203</v>
      </c>
      <c r="H279" s="172">
        <v>0.02666666666666667</v>
      </c>
      <c r="I279" s="150"/>
      <c r="J279" s="150"/>
      <c r="K279" s="152"/>
    </row>
    <row r="280" spans="1:11" ht="11.25">
      <c r="A280" s="166"/>
      <c r="B280" s="198" t="s">
        <v>289</v>
      </c>
      <c r="C280" s="166">
        <v>0</v>
      </c>
      <c r="D280" s="170">
        <v>0</v>
      </c>
      <c r="E280" s="173" t="s">
        <v>131</v>
      </c>
      <c r="F280" s="166">
        <v>3</v>
      </c>
      <c r="G280" s="170">
        <v>0.0196078431372549</v>
      </c>
      <c r="H280" s="173" t="s">
        <v>131</v>
      </c>
      <c r="I280" s="150"/>
      <c r="J280" s="150"/>
      <c r="K280" s="152"/>
    </row>
    <row r="281" spans="1:11" ht="11.25">
      <c r="A281" s="228" t="s">
        <v>290</v>
      </c>
      <c r="B281" s="229"/>
      <c r="C281" s="230"/>
      <c r="D281" s="231"/>
      <c r="E281" s="231"/>
      <c r="F281" s="230"/>
      <c r="G281" s="231"/>
      <c r="H281" s="232"/>
      <c r="I281" s="154"/>
      <c r="J281" s="154"/>
      <c r="K281" s="155"/>
    </row>
    <row r="282" spans="1:11" ht="11.25">
      <c r="A282" s="145"/>
      <c r="B282" s="185"/>
      <c r="C282" s="145"/>
      <c r="D282" s="175"/>
      <c r="E282" s="223"/>
      <c r="F282" s="145"/>
      <c r="G282" s="175"/>
      <c r="H282" s="223"/>
      <c r="I282" s="145"/>
      <c r="J282" s="145"/>
      <c r="K282" s="145"/>
    </row>
    <row r="283" spans="1:11" ht="11.25">
      <c r="A283" s="150"/>
      <c r="B283" s="187"/>
      <c r="C283" s="150"/>
      <c r="D283" s="171"/>
      <c r="E283" s="233"/>
      <c r="F283" s="150"/>
      <c r="G283" s="171"/>
      <c r="H283" s="233"/>
      <c r="I283" s="150"/>
      <c r="J283" s="150"/>
      <c r="K283" s="150"/>
    </row>
    <row r="284" spans="1:11" ht="11.25">
      <c r="A284" s="150"/>
      <c r="B284" s="187"/>
      <c r="C284" s="150"/>
      <c r="D284" s="171"/>
      <c r="E284" s="233"/>
      <c r="F284" s="150"/>
      <c r="G284" s="171"/>
      <c r="H284" s="233"/>
      <c r="I284" s="150"/>
      <c r="J284" s="150"/>
      <c r="K284" s="150"/>
    </row>
    <row r="285" spans="1:11" ht="15.75" customHeight="1">
      <c r="A285" s="150"/>
      <c r="B285" s="187"/>
      <c r="C285" s="150"/>
      <c r="D285" s="171"/>
      <c r="E285" s="233"/>
      <c r="F285" s="150"/>
      <c r="G285" s="171"/>
      <c r="H285" s="233"/>
      <c r="I285" s="150"/>
      <c r="J285" s="150"/>
      <c r="K285" s="150"/>
    </row>
    <row r="286" spans="1:11" ht="12.75">
      <c r="A286" s="144" t="s">
        <v>79</v>
      </c>
      <c r="B286" s="145"/>
      <c r="C286" s="145"/>
      <c r="D286" s="145"/>
      <c r="E286" s="145"/>
      <c r="F286" s="145"/>
      <c r="G286" s="145"/>
      <c r="H286" s="145"/>
      <c r="I286" s="145"/>
      <c r="J286" s="145"/>
      <c r="K286" s="147" t="s">
        <v>291</v>
      </c>
    </row>
    <row r="287" spans="1:11" ht="12.75">
      <c r="A287" s="149" t="s">
        <v>95</v>
      </c>
      <c r="B287" s="150"/>
      <c r="C287" s="150"/>
      <c r="D287" s="150"/>
      <c r="E287" s="150"/>
      <c r="F287" s="150"/>
      <c r="G287" s="150"/>
      <c r="H287" s="150"/>
      <c r="I287" s="150"/>
      <c r="J287" s="150"/>
      <c r="K287" s="152"/>
    </row>
    <row r="288" spans="1:11" ht="12.75">
      <c r="A288" s="149" t="s">
        <v>118</v>
      </c>
      <c r="B288" s="150"/>
      <c r="C288" s="150"/>
      <c r="D288" s="150"/>
      <c r="E288" s="150"/>
      <c r="F288" s="150"/>
      <c r="G288" s="150"/>
      <c r="H288" s="150"/>
      <c r="I288" s="150"/>
      <c r="J288" s="150"/>
      <c r="K288" s="152"/>
    </row>
    <row r="289" spans="1:11" ht="12.75">
      <c r="A289" s="200" t="s">
        <v>106</v>
      </c>
      <c r="B289" s="154"/>
      <c r="C289" s="154"/>
      <c r="D289" s="154"/>
      <c r="E289" s="154"/>
      <c r="F289" s="154"/>
      <c r="G289" s="154"/>
      <c r="H289" s="154"/>
      <c r="I289" s="154"/>
      <c r="J289" s="154"/>
      <c r="K289" s="155"/>
    </row>
    <row r="290" spans="1:11" ht="15.75" customHeight="1">
      <c r="A290" s="156"/>
      <c r="B290" s="145"/>
      <c r="C290" s="209" t="s">
        <v>19</v>
      </c>
      <c r="D290" s="210"/>
      <c r="E290" s="210"/>
      <c r="F290" s="209" t="s">
        <v>18</v>
      </c>
      <c r="G290" s="211"/>
      <c r="H290" s="212"/>
      <c r="I290" s="161"/>
      <c r="J290" s="150"/>
      <c r="K290" s="152"/>
    </row>
    <row r="291" spans="1:11" ht="11.25">
      <c r="A291" s="161"/>
      <c r="B291" s="152"/>
      <c r="C291" s="213"/>
      <c r="D291" s="214" t="s">
        <v>16</v>
      </c>
      <c r="E291" s="214" t="s">
        <v>16</v>
      </c>
      <c r="F291" s="215"/>
      <c r="G291" s="214" t="s">
        <v>16</v>
      </c>
      <c r="H291" s="216" t="s">
        <v>16</v>
      </c>
      <c r="I291" s="161"/>
      <c r="J291" s="150"/>
      <c r="K291" s="152"/>
    </row>
    <row r="292" spans="1:11" ht="12.75">
      <c r="A292" s="217" t="s">
        <v>264</v>
      </c>
      <c r="B292" s="152"/>
      <c r="C292" s="213"/>
      <c r="D292" s="214" t="s">
        <v>120</v>
      </c>
      <c r="E292" s="214" t="s">
        <v>121</v>
      </c>
      <c r="F292" s="215"/>
      <c r="G292" s="214" t="s">
        <v>120</v>
      </c>
      <c r="H292" s="216" t="s">
        <v>121</v>
      </c>
      <c r="I292" s="161"/>
      <c r="J292" s="150"/>
      <c r="K292" s="152"/>
    </row>
    <row r="293" spans="1:11" ht="11.25">
      <c r="A293" s="166"/>
      <c r="B293" s="155"/>
      <c r="C293" s="218" t="s">
        <v>15</v>
      </c>
      <c r="D293" s="218" t="s">
        <v>122</v>
      </c>
      <c r="E293" s="218" t="s">
        <v>122</v>
      </c>
      <c r="F293" s="219" t="s">
        <v>15</v>
      </c>
      <c r="G293" s="218" t="s">
        <v>122</v>
      </c>
      <c r="H293" s="220" t="s">
        <v>122</v>
      </c>
      <c r="I293" s="161"/>
      <c r="J293" s="150"/>
      <c r="K293" s="152"/>
    </row>
    <row r="294" spans="1:11" ht="11.25">
      <c r="A294" s="161" t="str">
        <f>"9a."</f>
        <v>9a.</v>
      </c>
      <c r="B294" s="187" t="s">
        <v>199</v>
      </c>
      <c r="C294" s="161"/>
      <c r="D294" s="171"/>
      <c r="E294" s="174"/>
      <c r="F294" s="150"/>
      <c r="G294" s="171"/>
      <c r="H294" s="227"/>
      <c r="I294" s="150"/>
      <c r="J294" s="150"/>
      <c r="K294" s="152"/>
    </row>
    <row r="295" spans="1:11" ht="11.25">
      <c r="A295" s="161"/>
      <c r="B295" s="187" t="s">
        <v>200</v>
      </c>
      <c r="C295" s="161">
        <v>8</v>
      </c>
      <c r="D295" s="171">
        <v>0.09302325581395349</v>
      </c>
      <c r="E295" s="172">
        <v>0.10256410256410256</v>
      </c>
      <c r="F295" s="150">
        <v>6</v>
      </c>
      <c r="G295" s="171">
        <v>0.0392156862745098</v>
      </c>
      <c r="H295" s="172">
        <v>0.041379310344827586</v>
      </c>
      <c r="I295" s="150"/>
      <c r="J295" s="150"/>
      <c r="K295" s="152"/>
    </row>
    <row r="296" spans="1:11" ht="11.25">
      <c r="A296" s="161"/>
      <c r="B296" s="187" t="s">
        <v>201</v>
      </c>
      <c r="C296" s="161">
        <v>7</v>
      </c>
      <c r="D296" s="171">
        <v>0.08139534883720931</v>
      </c>
      <c r="E296" s="172">
        <v>0.08974358974358974</v>
      </c>
      <c r="F296" s="150">
        <v>10</v>
      </c>
      <c r="G296" s="171">
        <v>0.06535947712418301</v>
      </c>
      <c r="H296" s="172">
        <v>0.06896551724137931</v>
      </c>
      <c r="I296" s="150"/>
      <c r="J296" s="150"/>
      <c r="K296" s="152"/>
    </row>
    <row r="297" spans="1:11" ht="11.25">
      <c r="A297" s="161"/>
      <c r="B297" s="187" t="s">
        <v>202</v>
      </c>
      <c r="C297" s="161">
        <v>4</v>
      </c>
      <c r="D297" s="171">
        <v>0.046511627906976744</v>
      </c>
      <c r="E297" s="172">
        <v>0.05128205128205128</v>
      </c>
      <c r="F297" s="150">
        <v>19</v>
      </c>
      <c r="G297" s="171">
        <v>0.12418300653594772</v>
      </c>
      <c r="H297" s="172">
        <v>0.1310344827586207</v>
      </c>
      <c r="I297" s="150"/>
      <c r="J297" s="150"/>
      <c r="K297" s="152"/>
    </row>
    <row r="298" spans="1:11" ht="11.25">
      <c r="A298" s="161"/>
      <c r="B298" s="187" t="s">
        <v>203</v>
      </c>
      <c r="C298" s="161">
        <v>10</v>
      </c>
      <c r="D298" s="171">
        <v>0.11627906976744186</v>
      </c>
      <c r="E298" s="172">
        <v>0.1282051282051282</v>
      </c>
      <c r="F298" s="150">
        <v>4</v>
      </c>
      <c r="G298" s="171">
        <v>0.026143790849673203</v>
      </c>
      <c r="H298" s="172">
        <v>0.027586206896551724</v>
      </c>
      <c r="I298" s="150"/>
      <c r="J298" s="150"/>
      <c r="K298" s="152"/>
    </row>
    <row r="299" spans="1:11" ht="11.25">
      <c r="A299" s="161"/>
      <c r="B299" s="187" t="s">
        <v>204</v>
      </c>
      <c r="C299" s="161">
        <v>0</v>
      </c>
      <c r="D299" s="171">
        <v>0</v>
      </c>
      <c r="E299" s="172">
        <v>0</v>
      </c>
      <c r="F299" s="150">
        <v>0</v>
      </c>
      <c r="G299" s="171">
        <v>0</v>
      </c>
      <c r="H299" s="172">
        <v>0</v>
      </c>
      <c r="I299" s="150"/>
      <c r="J299" s="150"/>
      <c r="K299" s="152"/>
    </row>
    <row r="300" spans="1:11" ht="11.25">
      <c r="A300" s="161"/>
      <c r="B300" s="187" t="s">
        <v>205</v>
      </c>
      <c r="C300" s="161">
        <v>1</v>
      </c>
      <c r="D300" s="171">
        <v>0.011627906976744186</v>
      </c>
      <c r="E300" s="172">
        <v>0.01282051282051282</v>
      </c>
      <c r="F300" s="150">
        <v>1</v>
      </c>
      <c r="G300" s="171">
        <v>0.006535947712418301</v>
      </c>
      <c r="H300" s="172">
        <v>0.006896551724137931</v>
      </c>
      <c r="I300" s="150"/>
      <c r="J300" s="150"/>
      <c r="K300" s="152"/>
    </row>
    <row r="301" spans="1:11" ht="11.25">
      <c r="A301" s="161"/>
      <c r="B301" s="187" t="s">
        <v>206</v>
      </c>
      <c r="C301" s="161">
        <v>7</v>
      </c>
      <c r="D301" s="171">
        <v>0.08139534883720931</v>
      </c>
      <c r="E301" s="172">
        <v>0.08974358974358974</v>
      </c>
      <c r="F301" s="150">
        <v>1</v>
      </c>
      <c r="G301" s="171">
        <v>0.006535947712418301</v>
      </c>
      <c r="H301" s="172">
        <v>0.006896551724137931</v>
      </c>
      <c r="I301" s="150"/>
      <c r="J301" s="150"/>
      <c r="K301" s="152"/>
    </row>
    <row r="302" spans="1:11" ht="11.25">
      <c r="A302" s="161"/>
      <c r="B302" s="187" t="s">
        <v>207</v>
      </c>
      <c r="C302" s="161">
        <v>2</v>
      </c>
      <c r="D302" s="171">
        <v>0.023255813953488372</v>
      </c>
      <c r="E302" s="172">
        <v>0.02564102564102564</v>
      </c>
      <c r="F302" s="150">
        <v>2</v>
      </c>
      <c r="G302" s="171">
        <v>0.013071895424836602</v>
      </c>
      <c r="H302" s="172">
        <v>0.013793103448275862</v>
      </c>
      <c r="I302" s="150"/>
      <c r="J302" s="150"/>
      <c r="K302" s="152"/>
    </row>
    <row r="303" spans="1:11" ht="11.25">
      <c r="A303" s="161"/>
      <c r="B303" s="187" t="s">
        <v>208</v>
      </c>
      <c r="C303" s="161">
        <v>1</v>
      </c>
      <c r="D303" s="171">
        <v>0.011627906976744186</v>
      </c>
      <c r="E303" s="172">
        <v>0.01282051282051282</v>
      </c>
      <c r="F303" s="150">
        <v>1</v>
      </c>
      <c r="G303" s="171">
        <v>0.006535947712418301</v>
      </c>
      <c r="H303" s="172">
        <v>0.006896551724137931</v>
      </c>
      <c r="I303" s="150"/>
      <c r="J303" s="150"/>
      <c r="K303" s="152"/>
    </row>
    <row r="304" spans="1:11" ht="11.25">
      <c r="A304" s="161"/>
      <c r="B304" s="187" t="s">
        <v>209</v>
      </c>
      <c r="C304" s="161">
        <v>0</v>
      </c>
      <c r="D304" s="171">
        <v>0</v>
      </c>
      <c r="E304" s="172">
        <v>0</v>
      </c>
      <c r="F304" s="150">
        <v>0</v>
      </c>
      <c r="G304" s="171">
        <v>0</v>
      </c>
      <c r="H304" s="172">
        <v>0</v>
      </c>
      <c r="I304" s="150"/>
      <c r="J304" s="150"/>
      <c r="K304" s="152"/>
    </row>
    <row r="305" spans="1:11" ht="11.25">
      <c r="A305" s="161"/>
      <c r="B305" s="187" t="s">
        <v>210</v>
      </c>
      <c r="C305" s="161">
        <v>0</v>
      </c>
      <c r="D305" s="171">
        <v>0</v>
      </c>
      <c r="E305" s="172">
        <v>0</v>
      </c>
      <c r="F305" s="150">
        <v>12</v>
      </c>
      <c r="G305" s="171">
        <v>0.0784313725490196</v>
      </c>
      <c r="H305" s="172">
        <v>0.08275862068965517</v>
      </c>
      <c r="I305" s="150"/>
      <c r="J305" s="150"/>
      <c r="K305" s="152"/>
    </row>
    <row r="306" spans="1:11" ht="11.25">
      <c r="A306" s="161"/>
      <c r="B306" s="187" t="s">
        <v>211</v>
      </c>
      <c r="C306" s="161">
        <v>0</v>
      </c>
      <c r="D306" s="171">
        <v>0</v>
      </c>
      <c r="E306" s="172">
        <v>0</v>
      </c>
      <c r="F306" s="150">
        <v>0</v>
      </c>
      <c r="G306" s="171">
        <v>0</v>
      </c>
      <c r="H306" s="172">
        <v>0</v>
      </c>
      <c r="I306" s="150"/>
      <c r="J306" s="150"/>
      <c r="K306" s="152"/>
    </row>
    <row r="307" spans="1:11" ht="11.25">
      <c r="A307" s="161"/>
      <c r="B307" s="187" t="s">
        <v>212</v>
      </c>
      <c r="C307" s="161">
        <v>2</v>
      </c>
      <c r="D307" s="171">
        <v>0.023255813953488372</v>
      </c>
      <c r="E307" s="172">
        <v>0.02564102564102564</v>
      </c>
      <c r="F307" s="150">
        <v>2</v>
      </c>
      <c r="G307" s="171">
        <v>0.013071895424836602</v>
      </c>
      <c r="H307" s="172">
        <v>0.013793103448275862</v>
      </c>
      <c r="K307" s="152"/>
    </row>
    <row r="308" spans="1:11" ht="11.25">
      <c r="A308" s="161"/>
      <c r="B308" s="187" t="s">
        <v>213</v>
      </c>
      <c r="C308" s="161">
        <v>4</v>
      </c>
      <c r="D308" s="171">
        <v>0.046511627906976744</v>
      </c>
      <c r="E308" s="172">
        <v>0.05128205128205128</v>
      </c>
      <c r="F308" s="148">
        <v>9</v>
      </c>
      <c r="G308" s="234">
        <v>0.058823529411764705</v>
      </c>
      <c r="H308" s="172">
        <v>0.06206896551724138</v>
      </c>
      <c r="K308" s="152"/>
    </row>
    <row r="309" spans="1:11" ht="11.25">
      <c r="A309" s="161"/>
      <c r="B309" s="187" t="s">
        <v>214</v>
      </c>
      <c r="C309" s="161">
        <v>0</v>
      </c>
      <c r="D309" s="171">
        <v>0</v>
      </c>
      <c r="E309" s="172">
        <v>0</v>
      </c>
      <c r="F309" s="148">
        <v>0</v>
      </c>
      <c r="G309" s="234">
        <v>0</v>
      </c>
      <c r="H309" s="172">
        <v>0</v>
      </c>
      <c r="K309" s="152"/>
    </row>
    <row r="310" spans="1:11" ht="11.25">
      <c r="A310" s="161"/>
      <c r="B310" s="187" t="s">
        <v>215</v>
      </c>
      <c r="C310" s="161">
        <v>0</v>
      </c>
      <c r="D310" s="171">
        <v>0</v>
      </c>
      <c r="E310" s="172">
        <v>0</v>
      </c>
      <c r="F310" s="148">
        <v>1</v>
      </c>
      <c r="G310" s="234">
        <v>0.006535947712418301</v>
      </c>
      <c r="H310" s="172">
        <v>0.006896551724137931</v>
      </c>
      <c r="K310" s="152"/>
    </row>
    <row r="311" spans="1:11" ht="11.25">
      <c r="A311" s="161"/>
      <c r="B311" s="187" t="s">
        <v>216</v>
      </c>
      <c r="C311" s="161">
        <v>0</v>
      </c>
      <c r="D311" s="171">
        <v>0</v>
      </c>
      <c r="E311" s="172">
        <v>0</v>
      </c>
      <c r="F311" s="148">
        <v>5</v>
      </c>
      <c r="G311" s="234">
        <v>0.032679738562091505</v>
      </c>
      <c r="H311" s="172">
        <v>0.034482758620689655</v>
      </c>
      <c r="K311" s="152"/>
    </row>
    <row r="312" spans="1:11" ht="11.25">
      <c r="A312" s="161"/>
      <c r="B312" s="187" t="s">
        <v>217</v>
      </c>
      <c r="C312" s="161">
        <v>2</v>
      </c>
      <c r="D312" s="171">
        <v>0.023255813953488372</v>
      </c>
      <c r="E312" s="172">
        <v>0.02564102564102564</v>
      </c>
      <c r="F312" s="148">
        <v>3</v>
      </c>
      <c r="G312" s="234">
        <v>0.0196078431372549</v>
      </c>
      <c r="H312" s="172">
        <v>0.020689655172413793</v>
      </c>
      <c r="K312" s="152"/>
    </row>
    <row r="313" spans="1:11" ht="11.25">
      <c r="A313" s="161"/>
      <c r="B313" s="187" t="s">
        <v>218</v>
      </c>
      <c r="C313" s="161">
        <v>1</v>
      </c>
      <c r="D313" s="171">
        <v>0.011627906976744186</v>
      </c>
      <c r="E313" s="172">
        <v>0.01282051282051282</v>
      </c>
      <c r="F313" s="148">
        <v>2</v>
      </c>
      <c r="G313" s="234">
        <v>0.013071895424836602</v>
      </c>
      <c r="H313" s="172">
        <v>0.013793103448275862</v>
      </c>
      <c r="K313" s="152"/>
    </row>
    <row r="314" spans="1:11" ht="11.25">
      <c r="A314" s="161"/>
      <c r="B314" s="187" t="s">
        <v>219</v>
      </c>
      <c r="C314" s="161">
        <v>4</v>
      </c>
      <c r="D314" s="171">
        <v>0.046511627906976744</v>
      </c>
      <c r="E314" s="172">
        <v>0.05128205128205128</v>
      </c>
      <c r="F314" s="148">
        <v>7</v>
      </c>
      <c r="G314" s="234">
        <v>0.0457516339869281</v>
      </c>
      <c r="H314" s="172">
        <v>0.04827586206896552</v>
      </c>
      <c r="K314" s="152"/>
    </row>
    <row r="315" spans="1:11" ht="11.25">
      <c r="A315" s="161"/>
      <c r="B315" s="187" t="s">
        <v>220</v>
      </c>
      <c r="C315" s="161">
        <v>0</v>
      </c>
      <c r="D315" s="171">
        <v>0</v>
      </c>
      <c r="E315" s="172">
        <v>0</v>
      </c>
      <c r="F315" s="148">
        <v>11</v>
      </c>
      <c r="G315" s="234">
        <v>0.0718954248366013</v>
      </c>
      <c r="H315" s="172">
        <v>0.07586206896551724</v>
      </c>
      <c r="K315" s="152"/>
    </row>
    <row r="316" spans="1:11" ht="11.25">
      <c r="A316" s="161"/>
      <c r="B316" s="187" t="s">
        <v>221</v>
      </c>
      <c r="C316" s="161">
        <v>2</v>
      </c>
      <c r="D316" s="171">
        <v>0.023255813953488372</v>
      </c>
      <c r="E316" s="172">
        <v>0.02564102564102564</v>
      </c>
      <c r="F316" s="148">
        <v>7</v>
      </c>
      <c r="G316" s="234">
        <v>0.0457516339869281</v>
      </c>
      <c r="H316" s="172">
        <v>0.04827586206896552</v>
      </c>
      <c r="K316" s="152"/>
    </row>
    <row r="317" spans="1:11" ht="11.25">
      <c r="A317" s="161"/>
      <c r="B317" s="187" t="s">
        <v>222</v>
      </c>
      <c r="C317" s="161">
        <v>0</v>
      </c>
      <c r="D317" s="171">
        <v>0</v>
      </c>
      <c r="E317" s="172">
        <v>0</v>
      </c>
      <c r="F317" s="148">
        <v>0</v>
      </c>
      <c r="G317" s="234">
        <v>0</v>
      </c>
      <c r="H317" s="172">
        <v>0</v>
      </c>
      <c r="K317" s="152"/>
    </row>
    <row r="318" spans="1:11" ht="11.25">
      <c r="A318" s="161"/>
      <c r="B318" s="187" t="s">
        <v>223</v>
      </c>
      <c r="C318" s="161">
        <v>0</v>
      </c>
      <c r="D318" s="171">
        <v>0</v>
      </c>
      <c r="E318" s="172">
        <v>0</v>
      </c>
      <c r="F318" s="148">
        <v>0</v>
      </c>
      <c r="G318" s="234">
        <v>0</v>
      </c>
      <c r="H318" s="172">
        <v>0</v>
      </c>
      <c r="K318" s="152"/>
    </row>
    <row r="319" spans="1:11" ht="11.25">
      <c r="A319" s="161"/>
      <c r="B319" s="187" t="s">
        <v>292</v>
      </c>
      <c r="C319" s="161">
        <v>3</v>
      </c>
      <c r="D319" s="171">
        <v>0.03488372093023256</v>
      </c>
      <c r="E319" s="172">
        <v>0.038461538461538464</v>
      </c>
      <c r="F319" s="148">
        <v>2</v>
      </c>
      <c r="G319" s="234">
        <v>0.013071895424836602</v>
      </c>
      <c r="H319" s="172">
        <v>0.013793103448275862</v>
      </c>
      <c r="K319" s="152"/>
    </row>
    <row r="320" spans="1:11" ht="11.25">
      <c r="A320" s="161"/>
      <c r="B320" s="187" t="s">
        <v>225</v>
      </c>
      <c r="C320" s="161">
        <v>0</v>
      </c>
      <c r="D320" s="171">
        <v>0</v>
      </c>
      <c r="E320" s="172">
        <v>0</v>
      </c>
      <c r="F320" s="148">
        <v>9</v>
      </c>
      <c r="G320" s="234">
        <v>0.058823529411764705</v>
      </c>
      <c r="H320" s="172">
        <v>0.06206896551724138</v>
      </c>
      <c r="K320" s="152"/>
    </row>
    <row r="321" spans="1:11" ht="11.25">
      <c r="A321" s="161"/>
      <c r="B321" s="187" t="s">
        <v>226</v>
      </c>
      <c r="C321" s="161">
        <v>10</v>
      </c>
      <c r="D321" s="171">
        <v>0.11627906976744186</v>
      </c>
      <c r="E321" s="172">
        <v>0.1282051282051282</v>
      </c>
      <c r="F321" s="148">
        <v>8</v>
      </c>
      <c r="G321" s="234">
        <v>0.05228758169934641</v>
      </c>
      <c r="H321" s="172">
        <v>0.05517241379310345</v>
      </c>
      <c r="K321" s="152"/>
    </row>
    <row r="322" spans="1:11" ht="11.25">
      <c r="A322" s="161"/>
      <c r="B322" s="187" t="s">
        <v>227</v>
      </c>
      <c r="C322" s="161">
        <v>2</v>
      </c>
      <c r="D322" s="171">
        <v>0.023255813953488372</v>
      </c>
      <c r="E322" s="172">
        <v>0.02564102564102564</v>
      </c>
      <c r="F322" s="148">
        <v>14</v>
      </c>
      <c r="G322" s="234">
        <v>0.0915032679738562</v>
      </c>
      <c r="H322" s="172">
        <v>0.09655172413793103</v>
      </c>
      <c r="K322" s="152"/>
    </row>
    <row r="323" spans="1:11" ht="11.25">
      <c r="A323" s="161"/>
      <c r="B323" s="187" t="s">
        <v>228</v>
      </c>
      <c r="C323" s="161">
        <v>2</v>
      </c>
      <c r="D323" s="171">
        <v>0.023255813953488372</v>
      </c>
      <c r="E323" s="172">
        <v>0.02564102564102564</v>
      </c>
      <c r="F323" s="148">
        <v>0</v>
      </c>
      <c r="G323" s="234">
        <v>0</v>
      </c>
      <c r="H323" s="172">
        <v>0</v>
      </c>
      <c r="K323" s="152"/>
    </row>
    <row r="324" spans="1:11" ht="11.25">
      <c r="A324" s="161"/>
      <c r="B324" s="187" t="s">
        <v>229</v>
      </c>
      <c r="C324" s="161">
        <v>1</v>
      </c>
      <c r="D324" s="171">
        <v>0.011627906976744186</v>
      </c>
      <c r="E324" s="172">
        <v>0.01282051282051282</v>
      </c>
      <c r="F324" s="148">
        <v>6</v>
      </c>
      <c r="G324" s="234">
        <v>0.0392156862745098</v>
      </c>
      <c r="H324" s="172">
        <v>0.041379310344827586</v>
      </c>
      <c r="K324" s="152"/>
    </row>
    <row r="325" spans="1:11" ht="11.25">
      <c r="A325" s="161"/>
      <c r="B325" s="187" t="s">
        <v>230</v>
      </c>
      <c r="C325" s="161">
        <v>0</v>
      </c>
      <c r="D325" s="171">
        <v>0</v>
      </c>
      <c r="E325" s="172">
        <v>0</v>
      </c>
      <c r="F325" s="148">
        <v>0</v>
      </c>
      <c r="G325" s="234">
        <v>0</v>
      </c>
      <c r="H325" s="172">
        <v>0</v>
      </c>
      <c r="K325" s="152"/>
    </row>
    <row r="326" spans="1:11" ht="11.25">
      <c r="A326" s="161"/>
      <c r="B326" s="187" t="s">
        <v>231</v>
      </c>
      <c r="C326" s="161">
        <v>0</v>
      </c>
      <c r="D326" s="171">
        <v>0</v>
      </c>
      <c r="E326" s="172">
        <v>0</v>
      </c>
      <c r="F326" s="148">
        <v>1</v>
      </c>
      <c r="G326" s="234">
        <v>0.006535947712418301</v>
      </c>
      <c r="H326" s="172">
        <v>0.006896551724137931</v>
      </c>
      <c r="K326" s="152"/>
    </row>
    <row r="327" spans="1:11" ht="11.25">
      <c r="A327" s="161"/>
      <c r="B327" s="187" t="s">
        <v>232</v>
      </c>
      <c r="C327" s="161">
        <v>0</v>
      </c>
      <c r="D327" s="171">
        <v>0</v>
      </c>
      <c r="E327" s="172">
        <v>0</v>
      </c>
      <c r="F327" s="148">
        <v>1</v>
      </c>
      <c r="G327" s="234">
        <v>0.006535947712418301</v>
      </c>
      <c r="H327" s="172">
        <v>0.006896551724137931</v>
      </c>
      <c r="K327" s="152"/>
    </row>
    <row r="328" spans="1:11" ht="11.25">
      <c r="A328" s="161"/>
      <c r="B328" s="187" t="s">
        <v>233</v>
      </c>
      <c r="C328" s="161">
        <v>2</v>
      </c>
      <c r="D328" s="171">
        <v>0.023255813953488372</v>
      </c>
      <c r="E328" s="172">
        <v>0.02564102564102564</v>
      </c>
      <c r="F328" s="148">
        <v>0</v>
      </c>
      <c r="G328" s="234">
        <v>0</v>
      </c>
      <c r="H328" s="172">
        <v>0</v>
      </c>
      <c r="K328" s="152"/>
    </row>
    <row r="329" spans="1:11" ht="11.25">
      <c r="A329" s="161"/>
      <c r="B329" s="187" t="s">
        <v>238</v>
      </c>
      <c r="C329" s="161">
        <v>1</v>
      </c>
      <c r="D329" s="171">
        <v>0.011627906976744186</v>
      </c>
      <c r="E329" s="172">
        <v>0.01282051282051282</v>
      </c>
      <c r="F329" s="148">
        <v>0</v>
      </c>
      <c r="G329" s="234">
        <v>0</v>
      </c>
      <c r="H329" s="172">
        <v>0</v>
      </c>
      <c r="K329" s="152"/>
    </row>
    <row r="330" spans="1:11" ht="11.25">
      <c r="A330" s="161"/>
      <c r="B330" s="187" t="s">
        <v>239</v>
      </c>
      <c r="C330" s="161">
        <v>1</v>
      </c>
      <c r="D330" s="171">
        <v>0.011627906976744186</v>
      </c>
      <c r="E330" s="172">
        <v>0.01282051282051282</v>
      </c>
      <c r="F330" s="148">
        <v>0</v>
      </c>
      <c r="G330" s="234">
        <v>0</v>
      </c>
      <c r="H330" s="172">
        <v>0</v>
      </c>
      <c r="K330" s="152"/>
    </row>
    <row r="331" spans="1:11" ht="11.25">
      <c r="A331" s="161"/>
      <c r="B331" s="187" t="s">
        <v>240</v>
      </c>
      <c r="C331" s="161">
        <v>1</v>
      </c>
      <c r="D331" s="171">
        <v>0.011627906976744186</v>
      </c>
      <c r="E331" s="172">
        <v>0.01282051282051282</v>
      </c>
      <c r="F331" s="148">
        <v>0</v>
      </c>
      <c r="G331" s="234">
        <v>0</v>
      </c>
      <c r="H331" s="172">
        <v>0</v>
      </c>
      <c r="K331" s="152"/>
    </row>
    <row r="332" spans="1:11" ht="11.25">
      <c r="A332" s="161"/>
      <c r="B332" s="187" t="s">
        <v>241</v>
      </c>
      <c r="C332" s="161">
        <v>1</v>
      </c>
      <c r="D332" s="171">
        <v>0.011627906976744186</v>
      </c>
      <c r="E332" s="172">
        <v>0.01282051282051282</v>
      </c>
      <c r="F332" s="148">
        <v>1</v>
      </c>
      <c r="G332" s="234">
        <v>0.006535947712418301</v>
      </c>
      <c r="H332" s="172">
        <v>0.006896551724137931</v>
      </c>
      <c r="K332" s="152"/>
    </row>
    <row r="333" spans="1:11" ht="11.25">
      <c r="A333" s="166"/>
      <c r="B333" s="190" t="s">
        <v>130</v>
      </c>
      <c r="C333" s="166">
        <v>8</v>
      </c>
      <c r="D333" s="170">
        <v>0.09302325581395349</v>
      </c>
      <c r="E333" s="173" t="s">
        <v>131</v>
      </c>
      <c r="F333" s="154">
        <v>8</v>
      </c>
      <c r="G333" s="170">
        <v>0.05228758169934641</v>
      </c>
      <c r="H333" s="173" t="s">
        <v>131</v>
      </c>
      <c r="I333" s="166"/>
      <c r="J333" s="154"/>
      <c r="K333" s="155"/>
    </row>
    <row r="334" spans="1:11" ht="8.25" customHeight="1">
      <c r="A334" s="145"/>
      <c r="B334" s="235"/>
      <c r="C334" s="145"/>
      <c r="D334" s="175"/>
      <c r="E334" s="175"/>
      <c r="F334" s="145"/>
      <c r="G334" s="175"/>
      <c r="H334" s="175"/>
      <c r="I334" s="150"/>
      <c r="J334" s="150"/>
      <c r="K334" s="150"/>
    </row>
    <row r="335" spans="1:11" ht="12.75">
      <c r="A335" s="144" t="s">
        <v>79</v>
      </c>
      <c r="B335" s="145"/>
      <c r="C335" s="145"/>
      <c r="D335" s="145"/>
      <c r="E335" s="145"/>
      <c r="F335" s="145"/>
      <c r="G335" s="145"/>
      <c r="H335" s="145"/>
      <c r="I335" s="145"/>
      <c r="J335" s="145"/>
      <c r="K335" s="147" t="s">
        <v>293</v>
      </c>
    </row>
    <row r="336" spans="1:11" ht="12.75">
      <c r="A336" s="149" t="s">
        <v>95</v>
      </c>
      <c r="B336" s="150"/>
      <c r="C336" s="150"/>
      <c r="D336" s="150"/>
      <c r="E336" s="150"/>
      <c r="F336" s="150"/>
      <c r="G336" s="150"/>
      <c r="H336" s="150"/>
      <c r="I336" s="150"/>
      <c r="J336" s="150"/>
      <c r="K336" s="152"/>
    </row>
    <row r="337" spans="1:11" ht="12.75">
      <c r="A337" s="149" t="s">
        <v>118</v>
      </c>
      <c r="B337" s="150"/>
      <c r="C337" s="150"/>
      <c r="D337" s="150"/>
      <c r="E337" s="150"/>
      <c r="F337" s="150"/>
      <c r="G337" s="150"/>
      <c r="H337" s="150"/>
      <c r="I337" s="150"/>
      <c r="J337" s="150"/>
      <c r="K337" s="152"/>
    </row>
    <row r="338" spans="1:11" ht="12.75">
      <c r="A338" s="200" t="s">
        <v>106</v>
      </c>
      <c r="B338" s="154"/>
      <c r="C338" s="154"/>
      <c r="D338" s="154"/>
      <c r="E338" s="154"/>
      <c r="F338" s="154"/>
      <c r="G338" s="154"/>
      <c r="H338" s="154"/>
      <c r="I338" s="154"/>
      <c r="J338" s="154"/>
      <c r="K338" s="155"/>
    </row>
    <row r="339" spans="1:11" ht="15.75" customHeight="1">
      <c r="A339" s="156"/>
      <c r="B339" s="145"/>
      <c r="C339" s="209" t="s">
        <v>19</v>
      </c>
      <c r="D339" s="210"/>
      <c r="E339" s="210"/>
      <c r="F339" s="209" t="s">
        <v>18</v>
      </c>
      <c r="G339" s="211"/>
      <c r="H339" s="212"/>
      <c r="I339" s="161"/>
      <c r="K339" s="152"/>
    </row>
    <row r="340" spans="1:11" ht="11.25">
      <c r="A340" s="161"/>
      <c r="B340" s="152"/>
      <c r="C340" s="213"/>
      <c r="D340" s="214" t="s">
        <v>16</v>
      </c>
      <c r="E340" s="214" t="s">
        <v>16</v>
      </c>
      <c r="F340" s="215"/>
      <c r="G340" s="214" t="s">
        <v>16</v>
      </c>
      <c r="H340" s="216" t="s">
        <v>16</v>
      </c>
      <c r="I340" s="161"/>
      <c r="K340" s="152"/>
    </row>
    <row r="341" spans="1:11" ht="12.75">
      <c r="A341" s="217" t="s">
        <v>264</v>
      </c>
      <c r="B341" s="152"/>
      <c r="C341" s="213"/>
      <c r="D341" s="214" t="s">
        <v>120</v>
      </c>
      <c r="E341" s="214" t="s">
        <v>121</v>
      </c>
      <c r="F341" s="215"/>
      <c r="G341" s="214" t="s">
        <v>120</v>
      </c>
      <c r="H341" s="216" t="s">
        <v>121</v>
      </c>
      <c r="I341" s="161"/>
      <c r="K341" s="152"/>
    </row>
    <row r="342" spans="1:11" ht="11.25">
      <c r="A342" s="166"/>
      <c r="B342" s="155"/>
      <c r="C342" s="218" t="s">
        <v>15</v>
      </c>
      <c r="D342" s="218" t="s">
        <v>122</v>
      </c>
      <c r="E342" s="218" t="s">
        <v>122</v>
      </c>
      <c r="F342" s="219" t="s">
        <v>15</v>
      </c>
      <c r="G342" s="218" t="s">
        <v>122</v>
      </c>
      <c r="H342" s="220" t="s">
        <v>122</v>
      </c>
      <c r="I342" s="161"/>
      <c r="K342" s="152"/>
    </row>
    <row r="343" spans="1:11" ht="11.25">
      <c r="A343" s="196" t="s">
        <v>242</v>
      </c>
      <c r="B343" s="197" t="s">
        <v>243</v>
      </c>
      <c r="C343" s="156"/>
      <c r="D343" s="175"/>
      <c r="E343" s="176"/>
      <c r="F343" s="156"/>
      <c r="G343" s="175"/>
      <c r="H343" s="176"/>
      <c r="K343" s="152"/>
    </row>
    <row r="344" spans="1:11" ht="10.5" customHeight="1">
      <c r="A344" s="161"/>
      <c r="B344" s="188" t="s">
        <v>244</v>
      </c>
      <c r="C344" s="161">
        <v>0</v>
      </c>
      <c r="D344" s="171">
        <v>0</v>
      </c>
      <c r="E344" s="172">
        <v>0</v>
      </c>
      <c r="F344" s="161">
        <v>4</v>
      </c>
      <c r="G344" s="234">
        <v>0.026143790849673203</v>
      </c>
      <c r="H344" s="172">
        <v>0.0380952380952381</v>
      </c>
      <c r="K344" s="152"/>
    </row>
    <row r="345" spans="1:11" ht="10.5" customHeight="1">
      <c r="A345" s="161"/>
      <c r="B345" s="188" t="s">
        <v>245</v>
      </c>
      <c r="C345" s="161">
        <v>0</v>
      </c>
      <c r="D345" s="171">
        <v>0</v>
      </c>
      <c r="E345" s="172">
        <v>0</v>
      </c>
      <c r="F345" s="161">
        <v>0</v>
      </c>
      <c r="G345" s="234">
        <v>0</v>
      </c>
      <c r="H345" s="172">
        <v>0</v>
      </c>
      <c r="K345" s="152"/>
    </row>
    <row r="346" spans="1:11" ht="10.5" customHeight="1">
      <c r="A346" s="161"/>
      <c r="B346" s="188" t="s">
        <v>246</v>
      </c>
      <c r="C346" s="161">
        <v>0</v>
      </c>
      <c r="D346" s="171">
        <v>0</v>
      </c>
      <c r="E346" s="172">
        <v>0</v>
      </c>
      <c r="F346" s="161">
        <v>1</v>
      </c>
      <c r="G346" s="234">
        <v>0.006535947712418301</v>
      </c>
      <c r="H346" s="172">
        <v>0.009523809523809525</v>
      </c>
      <c r="K346" s="152"/>
    </row>
    <row r="347" spans="1:11" ht="10.5" customHeight="1">
      <c r="A347" s="161"/>
      <c r="B347" s="188" t="s">
        <v>247</v>
      </c>
      <c r="C347" s="161">
        <v>6</v>
      </c>
      <c r="D347" s="171">
        <v>0.06976744186046512</v>
      </c>
      <c r="E347" s="172">
        <v>0.10344827586206896</v>
      </c>
      <c r="F347" s="161">
        <v>0</v>
      </c>
      <c r="G347" s="234">
        <v>0</v>
      </c>
      <c r="H347" s="172">
        <v>0</v>
      </c>
      <c r="K347" s="152"/>
    </row>
    <row r="348" spans="1:11" ht="10.5" customHeight="1">
      <c r="A348" s="161"/>
      <c r="B348" s="188" t="s">
        <v>248</v>
      </c>
      <c r="C348" s="161">
        <v>6</v>
      </c>
      <c r="D348" s="171">
        <v>0.06976744186046512</v>
      </c>
      <c r="E348" s="172">
        <v>0.10344827586206896</v>
      </c>
      <c r="F348" s="161">
        <v>4</v>
      </c>
      <c r="G348" s="234">
        <v>0.026143790849673203</v>
      </c>
      <c r="H348" s="172">
        <v>0.0380952380952381</v>
      </c>
      <c r="K348" s="152"/>
    </row>
    <row r="349" spans="1:11" ht="10.5" customHeight="1">
      <c r="A349" s="161"/>
      <c r="B349" s="188" t="s">
        <v>249</v>
      </c>
      <c r="C349" s="161">
        <v>2</v>
      </c>
      <c r="D349" s="171">
        <v>0.023255813953488372</v>
      </c>
      <c r="E349" s="172">
        <v>0.034482758620689655</v>
      </c>
      <c r="F349" s="161">
        <v>1</v>
      </c>
      <c r="G349" s="234">
        <v>0.006535947712418301</v>
      </c>
      <c r="H349" s="172">
        <v>0.009523809523809525</v>
      </c>
      <c r="K349" s="152"/>
    </row>
    <row r="350" spans="1:11" ht="10.5" customHeight="1">
      <c r="A350" s="161"/>
      <c r="B350" s="188" t="s">
        <v>250</v>
      </c>
      <c r="C350" s="161">
        <v>7</v>
      </c>
      <c r="D350" s="171">
        <v>0.08139534883720931</v>
      </c>
      <c r="E350" s="172">
        <v>0.1206896551724138</v>
      </c>
      <c r="F350" s="161">
        <v>4</v>
      </c>
      <c r="G350" s="234">
        <v>0.026143790849673203</v>
      </c>
      <c r="H350" s="172">
        <v>0.0380952380952381</v>
      </c>
      <c r="K350" s="152"/>
    </row>
    <row r="351" spans="1:11" ht="10.5" customHeight="1">
      <c r="A351" s="161"/>
      <c r="B351" s="188" t="s">
        <v>251</v>
      </c>
      <c r="C351" s="161">
        <v>2</v>
      </c>
      <c r="D351" s="171">
        <v>0.023255813953488372</v>
      </c>
      <c r="E351" s="172">
        <v>0.034482758620689655</v>
      </c>
      <c r="F351" s="161">
        <v>2</v>
      </c>
      <c r="G351" s="234">
        <v>0.013071895424836602</v>
      </c>
      <c r="H351" s="172">
        <v>0.01904761904761905</v>
      </c>
      <c r="K351" s="152"/>
    </row>
    <row r="352" spans="1:11" ht="10.5" customHeight="1">
      <c r="A352" s="161"/>
      <c r="B352" s="188" t="s">
        <v>252</v>
      </c>
      <c r="C352" s="161">
        <v>5</v>
      </c>
      <c r="D352" s="171">
        <v>0.05813953488372093</v>
      </c>
      <c r="E352" s="172">
        <v>0.08620689655172414</v>
      </c>
      <c r="F352" s="161">
        <v>0</v>
      </c>
      <c r="G352" s="234">
        <v>0</v>
      </c>
      <c r="H352" s="172">
        <v>0</v>
      </c>
      <c r="K352" s="152"/>
    </row>
    <row r="353" spans="1:11" ht="10.5" customHeight="1">
      <c r="A353" s="161"/>
      <c r="B353" s="188" t="s">
        <v>253</v>
      </c>
      <c r="C353" s="161">
        <v>2</v>
      </c>
      <c r="D353" s="171">
        <v>0.023255813953488372</v>
      </c>
      <c r="E353" s="172">
        <v>0.034482758620689655</v>
      </c>
      <c r="F353" s="161">
        <v>14</v>
      </c>
      <c r="G353" s="234">
        <v>0.0915032679738562</v>
      </c>
      <c r="H353" s="172">
        <v>0.13333333333333333</v>
      </c>
      <c r="K353" s="152"/>
    </row>
    <row r="354" spans="1:11" ht="10.5" customHeight="1">
      <c r="A354" s="161"/>
      <c r="B354" s="188" t="s">
        <v>254</v>
      </c>
      <c r="C354" s="161">
        <v>0</v>
      </c>
      <c r="D354" s="171">
        <v>0</v>
      </c>
      <c r="E354" s="172">
        <v>0</v>
      </c>
      <c r="F354" s="161">
        <v>3</v>
      </c>
      <c r="G354" s="234">
        <v>0.0196078431372549</v>
      </c>
      <c r="H354" s="172">
        <v>0.02857142857142857</v>
      </c>
      <c r="K354" s="152"/>
    </row>
    <row r="355" spans="1:11" ht="10.5" customHeight="1">
      <c r="A355" s="161"/>
      <c r="B355" s="188" t="s">
        <v>255</v>
      </c>
      <c r="C355" s="161">
        <v>8</v>
      </c>
      <c r="D355" s="171">
        <v>0.09302325581395349</v>
      </c>
      <c r="E355" s="172">
        <v>0.13793103448275862</v>
      </c>
      <c r="F355" s="161">
        <v>10</v>
      </c>
      <c r="G355" s="234">
        <v>0.06535947712418301</v>
      </c>
      <c r="H355" s="172">
        <v>0.09523809523809523</v>
      </c>
      <c r="K355" s="152"/>
    </row>
    <row r="356" spans="1:11" ht="10.5" customHeight="1">
      <c r="A356" s="161"/>
      <c r="B356" s="188" t="s">
        <v>256</v>
      </c>
      <c r="C356" s="161">
        <v>3</v>
      </c>
      <c r="D356" s="171">
        <v>0.03488372093023256</v>
      </c>
      <c r="E356" s="172">
        <v>0.05172413793103448</v>
      </c>
      <c r="F356" s="161">
        <v>3</v>
      </c>
      <c r="G356" s="234">
        <v>0.0196078431372549</v>
      </c>
      <c r="H356" s="172">
        <v>0.02857142857142857</v>
      </c>
      <c r="K356" s="152"/>
    </row>
    <row r="357" spans="1:11" ht="10.5" customHeight="1">
      <c r="A357" s="161"/>
      <c r="B357" s="188" t="s">
        <v>257</v>
      </c>
      <c r="C357" s="161">
        <v>1</v>
      </c>
      <c r="D357" s="171">
        <v>0.011627906976744186</v>
      </c>
      <c r="E357" s="172">
        <v>0.017241379310344827</v>
      </c>
      <c r="F357" s="161">
        <v>0</v>
      </c>
      <c r="G357" s="234">
        <v>0</v>
      </c>
      <c r="H357" s="172">
        <v>0</v>
      </c>
      <c r="K357" s="152"/>
    </row>
    <row r="358" spans="1:11" ht="10.5" customHeight="1">
      <c r="A358" s="161"/>
      <c r="B358" s="188" t="s">
        <v>258</v>
      </c>
      <c r="C358" s="161">
        <v>6</v>
      </c>
      <c r="D358" s="171">
        <v>0.06976744186046512</v>
      </c>
      <c r="E358" s="172">
        <v>0.10344827586206896</v>
      </c>
      <c r="F358" s="161">
        <v>24</v>
      </c>
      <c r="G358" s="234">
        <v>0.1568627450980392</v>
      </c>
      <c r="H358" s="172">
        <v>0.22857142857142856</v>
      </c>
      <c r="K358" s="152"/>
    </row>
    <row r="359" spans="1:11" ht="10.5" customHeight="1">
      <c r="A359" s="161"/>
      <c r="B359" s="188" t="s">
        <v>259</v>
      </c>
      <c r="C359" s="161">
        <v>1</v>
      </c>
      <c r="D359" s="171">
        <v>0.011627906976744186</v>
      </c>
      <c r="E359" s="172">
        <v>0.017241379310344827</v>
      </c>
      <c r="F359" s="161">
        <v>11</v>
      </c>
      <c r="G359" s="234">
        <v>0.0718954248366013</v>
      </c>
      <c r="H359" s="172">
        <v>0.10476190476190476</v>
      </c>
      <c r="K359" s="152"/>
    </row>
    <row r="360" spans="1:11" ht="10.5" customHeight="1">
      <c r="A360" s="161"/>
      <c r="B360" s="188" t="s">
        <v>260</v>
      </c>
      <c r="C360" s="161">
        <v>3</v>
      </c>
      <c r="D360" s="171">
        <v>0.03488372093023256</v>
      </c>
      <c r="E360" s="172">
        <v>0.05172413793103448</v>
      </c>
      <c r="F360" s="161">
        <v>4</v>
      </c>
      <c r="G360" s="234">
        <v>0.026143790849673203</v>
      </c>
      <c r="H360" s="172">
        <v>0.0380952380952381</v>
      </c>
      <c r="K360" s="152"/>
    </row>
    <row r="361" spans="1:11" ht="10.5" customHeight="1">
      <c r="A361" s="161"/>
      <c r="B361" s="188" t="s">
        <v>261</v>
      </c>
      <c r="C361" s="161">
        <v>1</v>
      </c>
      <c r="D361" s="171">
        <v>0.011627906976744186</v>
      </c>
      <c r="E361" s="172">
        <v>0.017241379310344827</v>
      </c>
      <c r="F361" s="161">
        <v>4</v>
      </c>
      <c r="G361" s="234">
        <v>0.026143790849673203</v>
      </c>
      <c r="H361" s="172">
        <v>0.0380952380952381</v>
      </c>
      <c r="K361" s="152"/>
    </row>
    <row r="362" spans="1:11" ht="10.5" customHeight="1">
      <c r="A362" s="161"/>
      <c r="B362" s="188" t="s">
        <v>262</v>
      </c>
      <c r="C362" s="161">
        <v>3</v>
      </c>
      <c r="D362" s="171">
        <v>0.03488372093023256</v>
      </c>
      <c r="E362" s="172">
        <v>0.05172413793103448</v>
      </c>
      <c r="F362" s="161">
        <v>12</v>
      </c>
      <c r="G362" s="234">
        <v>0.0784313725490196</v>
      </c>
      <c r="H362" s="172">
        <v>0.11428571428571428</v>
      </c>
      <c r="K362" s="152"/>
    </row>
    <row r="363" spans="1:11" ht="10.5" customHeight="1">
      <c r="A363" s="161"/>
      <c r="B363" s="188" t="s">
        <v>263</v>
      </c>
      <c r="C363" s="161">
        <v>2</v>
      </c>
      <c r="D363" s="171">
        <v>0.023255813953488372</v>
      </c>
      <c r="E363" s="172">
        <v>0.034482758620689655</v>
      </c>
      <c r="F363" s="161">
        <v>4</v>
      </c>
      <c r="G363" s="234">
        <v>0.026143790849673203</v>
      </c>
      <c r="H363" s="172">
        <v>0.0380952380952381</v>
      </c>
      <c r="K363" s="152"/>
    </row>
    <row r="364" spans="1:11" ht="10.5" customHeight="1">
      <c r="A364" s="166"/>
      <c r="B364" s="198" t="s">
        <v>130</v>
      </c>
      <c r="C364" s="166">
        <v>28</v>
      </c>
      <c r="D364" s="170">
        <v>0.32558139534883723</v>
      </c>
      <c r="E364" s="173" t="s">
        <v>131</v>
      </c>
      <c r="F364" s="166">
        <v>48</v>
      </c>
      <c r="G364" s="170">
        <v>0.3137254901960784</v>
      </c>
      <c r="H364" s="173" t="s">
        <v>131</v>
      </c>
      <c r="K364" s="152"/>
    </row>
    <row r="365" spans="1:11" ht="12" customHeight="1">
      <c r="A365" s="156"/>
      <c r="B365" s="157"/>
      <c r="C365" s="236" t="s">
        <v>21</v>
      </c>
      <c r="D365" s="237"/>
      <c r="E365" s="237"/>
      <c r="F365" s="238" t="s">
        <v>67</v>
      </c>
      <c r="G365" s="237"/>
      <c r="H365" s="237"/>
      <c r="I365" s="209" t="s">
        <v>294</v>
      </c>
      <c r="J365" s="239"/>
      <c r="K365" s="240"/>
    </row>
    <row r="366" spans="1:11" ht="12" customHeight="1">
      <c r="A366" s="161"/>
      <c r="B366" s="152"/>
      <c r="C366" s="214"/>
      <c r="D366" s="214" t="s">
        <v>16</v>
      </c>
      <c r="E366" s="214" t="s">
        <v>16</v>
      </c>
      <c r="F366" s="241"/>
      <c r="G366" s="214" t="s">
        <v>16</v>
      </c>
      <c r="H366" s="214" t="s">
        <v>16</v>
      </c>
      <c r="I366" s="241"/>
      <c r="J366" s="214" t="s">
        <v>16</v>
      </c>
      <c r="K366" s="216" t="s">
        <v>16</v>
      </c>
    </row>
    <row r="367" spans="1:11" ht="12" customHeight="1">
      <c r="A367" s="217" t="s">
        <v>295</v>
      </c>
      <c r="B367" s="242"/>
      <c r="C367" s="214"/>
      <c r="D367" s="214" t="s">
        <v>120</v>
      </c>
      <c r="E367" s="214" t="s">
        <v>121</v>
      </c>
      <c r="F367" s="241"/>
      <c r="G367" s="214" t="s">
        <v>120</v>
      </c>
      <c r="H367" s="214" t="s">
        <v>121</v>
      </c>
      <c r="I367" s="241"/>
      <c r="J367" s="214" t="s">
        <v>120</v>
      </c>
      <c r="K367" s="216" t="s">
        <v>121</v>
      </c>
    </row>
    <row r="368" spans="1:11" ht="12" customHeight="1">
      <c r="A368" s="166"/>
      <c r="B368" s="155"/>
      <c r="C368" s="218" t="s">
        <v>15</v>
      </c>
      <c r="D368" s="218" t="s">
        <v>122</v>
      </c>
      <c r="E368" s="218" t="s">
        <v>122</v>
      </c>
      <c r="F368" s="219" t="s">
        <v>15</v>
      </c>
      <c r="G368" s="218" t="s">
        <v>122</v>
      </c>
      <c r="H368" s="218" t="s">
        <v>122</v>
      </c>
      <c r="I368" s="219" t="s">
        <v>15</v>
      </c>
      <c r="J368" s="218" t="s">
        <v>122</v>
      </c>
      <c r="K368" s="220" t="s">
        <v>122</v>
      </c>
    </row>
    <row r="369" spans="1:11" ht="10.5" customHeight="1">
      <c r="A369" s="166" t="s">
        <v>123</v>
      </c>
      <c r="B369" s="155"/>
      <c r="C369" s="154">
        <v>240</v>
      </c>
      <c r="D369" s="202">
        <v>1</v>
      </c>
      <c r="E369" s="202"/>
      <c r="F369" s="166">
        <v>18</v>
      </c>
      <c r="G369" s="202">
        <v>1</v>
      </c>
      <c r="H369" s="202"/>
      <c r="I369" s="166">
        <v>11</v>
      </c>
      <c r="J369" s="202">
        <v>1</v>
      </c>
      <c r="K369" s="224"/>
    </row>
    <row r="370" spans="1:11" ht="11.25">
      <c r="A370" s="161" t="s">
        <v>124</v>
      </c>
      <c r="B370" s="152" t="s">
        <v>125</v>
      </c>
      <c r="C370" s="150"/>
      <c r="D370" s="192"/>
      <c r="E370" s="192"/>
      <c r="F370" s="161"/>
      <c r="G370" s="192"/>
      <c r="H370" s="192"/>
      <c r="I370" s="161"/>
      <c r="J370" s="192"/>
      <c r="K370" s="193"/>
    </row>
    <row r="371" spans="1:11" ht="10.5" customHeight="1">
      <c r="A371" s="161"/>
      <c r="B371" s="152" t="s">
        <v>265</v>
      </c>
      <c r="C371" s="150">
        <v>180</v>
      </c>
      <c r="D371" s="192">
        <v>0.75</v>
      </c>
      <c r="E371" s="192">
        <v>0.7531380753138075</v>
      </c>
      <c r="F371" s="161">
        <v>11</v>
      </c>
      <c r="G371" s="192">
        <v>0.6111111111111112</v>
      </c>
      <c r="H371" s="192">
        <v>0.6111111111111112</v>
      </c>
      <c r="I371" s="161">
        <v>6</v>
      </c>
      <c r="J371" s="192">
        <v>0.5454545454545454</v>
      </c>
      <c r="K371" s="193">
        <v>0.5454545454545454</v>
      </c>
    </row>
    <row r="372" spans="1:11" ht="10.5" customHeight="1">
      <c r="A372" s="161"/>
      <c r="B372" s="152" t="s">
        <v>266</v>
      </c>
      <c r="C372" s="150">
        <v>37</v>
      </c>
      <c r="D372" s="192">
        <v>0.15416666666666667</v>
      </c>
      <c r="E372" s="192">
        <v>0.15481171548117154</v>
      </c>
      <c r="F372" s="161">
        <v>2</v>
      </c>
      <c r="G372" s="192">
        <v>0.1111111111111111</v>
      </c>
      <c r="H372" s="192">
        <v>0.1111111111111111</v>
      </c>
      <c r="I372" s="161">
        <v>3</v>
      </c>
      <c r="J372" s="192">
        <v>0.2727272727272727</v>
      </c>
      <c r="K372" s="193">
        <v>0.2727272727272727</v>
      </c>
    </row>
    <row r="373" spans="1:11" ht="10.5" customHeight="1">
      <c r="A373" s="161"/>
      <c r="B373" s="152" t="s">
        <v>267</v>
      </c>
      <c r="C373" s="150">
        <v>10</v>
      </c>
      <c r="D373" s="192">
        <v>0.041666666666666664</v>
      </c>
      <c r="E373" s="192">
        <v>0.04184100418410042</v>
      </c>
      <c r="F373" s="161">
        <v>3</v>
      </c>
      <c r="G373" s="192">
        <v>0.16666666666666666</v>
      </c>
      <c r="H373" s="192">
        <v>0.16666666666666666</v>
      </c>
      <c r="I373" s="161">
        <v>1</v>
      </c>
      <c r="J373" s="192">
        <v>0.09090909090909091</v>
      </c>
      <c r="K373" s="193">
        <v>0.09090909090909091</v>
      </c>
    </row>
    <row r="374" spans="1:11" ht="10.5" customHeight="1">
      <c r="A374" s="161"/>
      <c r="B374" s="152" t="s">
        <v>268</v>
      </c>
      <c r="C374" s="150">
        <v>12</v>
      </c>
      <c r="D374" s="192">
        <v>0.05</v>
      </c>
      <c r="E374" s="192">
        <v>0.0502092050209205</v>
      </c>
      <c r="F374" s="161">
        <v>2</v>
      </c>
      <c r="G374" s="192">
        <v>0.1111111111111111</v>
      </c>
      <c r="H374" s="192">
        <v>0.1111111111111111</v>
      </c>
      <c r="I374" s="161">
        <v>1</v>
      </c>
      <c r="J374" s="192">
        <v>0.09090909090909091</v>
      </c>
      <c r="K374" s="193">
        <v>0.09090909090909091</v>
      </c>
    </row>
    <row r="375" spans="1:11" ht="10.5" customHeight="1">
      <c r="A375" s="166"/>
      <c r="B375" s="155" t="s">
        <v>269</v>
      </c>
      <c r="C375" s="154">
        <v>1</v>
      </c>
      <c r="D375" s="202">
        <v>0.004166666666666667</v>
      </c>
      <c r="E375" s="221" t="s">
        <v>131</v>
      </c>
      <c r="F375" s="166">
        <v>0</v>
      </c>
      <c r="G375" s="202">
        <v>0</v>
      </c>
      <c r="H375" s="221" t="s">
        <v>131</v>
      </c>
      <c r="I375" s="166">
        <v>0</v>
      </c>
      <c r="J375" s="202">
        <v>0</v>
      </c>
      <c r="K375" s="222" t="s">
        <v>131</v>
      </c>
    </row>
    <row r="376" spans="1:11" ht="1.5" customHeight="1">
      <c r="A376" s="166"/>
      <c r="B376" s="155"/>
      <c r="C376" s="154"/>
      <c r="D376" s="202"/>
      <c r="E376" s="202"/>
      <c r="F376" s="166"/>
      <c r="G376" s="202"/>
      <c r="H376" s="202"/>
      <c r="I376" s="166"/>
      <c r="J376" s="202"/>
      <c r="K376" s="224"/>
    </row>
    <row r="377" spans="1:11" ht="25.5" customHeight="1">
      <c r="A377" s="161"/>
      <c r="B377" s="152"/>
      <c r="C377" s="150"/>
      <c r="D377" s="192"/>
      <c r="E377" s="192"/>
      <c r="F377" s="161"/>
      <c r="G377" s="192"/>
      <c r="H377" s="192"/>
      <c r="I377" s="161"/>
      <c r="J377" s="192"/>
      <c r="K377" s="193"/>
    </row>
    <row r="378" spans="1:11" ht="11.25">
      <c r="A378" s="166"/>
      <c r="B378" s="155"/>
      <c r="C378" s="154">
        <v>217</v>
      </c>
      <c r="D378" s="202">
        <v>1</v>
      </c>
      <c r="E378" s="202"/>
      <c r="F378" s="166">
        <v>13</v>
      </c>
      <c r="G378" s="202">
        <v>1</v>
      </c>
      <c r="H378" s="224"/>
      <c r="I378" s="154">
        <v>9</v>
      </c>
      <c r="J378" s="202">
        <v>1</v>
      </c>
      <c r="K378" s="224"/>
    </row>
    <row r="379" spans="1:11" ht="11.25">
      <c r="A379" s="161" t="str">
        <f>"2."</f>
        <v>2.</v>
      </c>
      <c r="B379" s="152" t="s">
        <v>132</v>
      </c>
      <c r="C379" s="150"/>
      <c r="D379" s="192"/>
      <c r="E379" s="192"/>
      <c r="F379" s="161"/>
      <c r="G379" s="192"/>
      <c r="H379" s="192"/>
      <c r="I379" s="161"/>
      <c r="J379" s="192"/>
      <c r="K379" s="193"/>
    </row>
    <row r="380" spans="1:11" ht="10.5" customHeight="1">
      <c r="A380" s="161"/>
      <c r="B380" s="152" t="s">
        <v>133</v>
      </c>
      <c r="C380" s="150">
        <v>139</v>
      </c>
      <c r="D380" s="192">
        <v>0.6405529953917051</v>
      </c>
      <c r="E380" s="192">
        <v>0.6881188118811881</v>
      </c>
      <c r="F380" s="161">
        <v>9</v>
      </c>
      <c r="G380" s="192">
        <v>0.6923076923076923</v>
      </c>
      <c r="H380" s="192">
        <v>0.6923076923076923</v>
      </c>
      <c r="I380" s="161">
        <v>6</v>
      </c>
      <c r="J380" s="192">
        <v>0.6666666666666666</v>
      </c>
      <c r="K380" s="193">
        <v>0.75</v>
      </c>
    </row>
    <row r="381" spans="1:11" ht="10.5" customHeight="1">
      <c r="A381" s="161"/>
      <c r="B381" s="152" t="s">
        <v>134</v>
      </c>
      <c r="C381" s="150">
        <v>45</v>
      </c>
      <c r="D381" s="192">
        <v>0.2073732718894009</v>
      </c>
      <c r="E381" s="192">
        <v>0.22277227722772278</v>
      </c>
      <c r="F381" s="161">
        <v>4</v>
      </c>
      <c r="G381" s="192">
        <v>0.3076923076923077</v>
      </c>
      <c r="H381" s="192">
        <v>0.3076923076923077</v>
      </c>
      <c r="I381" s="161">
        <v>1</v>
      </c>
      <c r="J381" s="192">
        <v>0.1111111111111111</v>
      </c>
      <c r="K381" s="193">
        <v>0.125</v>
      </c>
    </row>
    <row r="382" spans="1:11" ht="10.5" customHeight="1">
      <c r="A382" s="161"/>
      <c r="B382" s="152" t="s">
        <v>135</v>
      </c>
      <c r="C382" s="150">
        <v>18</v>
      </c>
      <c r="D382" s="192">
        <v>0.08294930875576037</v>
      </c>
      <c r="E382" s="192">
        <v>0.0891089108910891</v>
      </c>
      <c r="F382" s="161">
        <v>0</v>
      </c>
      <c r="G382" s="192">
        <v>0</v>
      </c>
      <c r="H382" s="192">
        <v>0</v>
      </c>
      <c r="I382" s="161">
        <v>1</v>
      </c>
      <c r="J382" s="192">
        <v>0.1111111111111111</v>
      </c>
      <c r="K382" s="193">
        <v>0.125</v>
      </c>
    </row>
    <row r="383" spans="1:11" ht="10.5" customHeight="1">
      <c r="A383" s="166"/>
      <c r="B383" s="155" t="s">
        <v>130</v>
      </c>
      <c r="C383" s="154">
        <v>15</v>
      </c>
      <c r="D383" s="202">
        <v>0.06912442396313365</v>
      </c>
      <c r="E383" s="221" t="s">
        <v>131</v>
      </c>
      <c r="F383" s="166">
        <v>0</v>
      </c>
      <c r="G383" s="202">
        <v>0</v>
      </c>
      <c r="H383" s="221" t="s">
        <v>131</v>
      </c>
      <c r="I383" s="166">
        <v>1</v>
      </c>
      <c r="J383" s="202">
        <v>0.1111111111111111</v>
      </c>
      <c r="K383" s="222" t="s">
        <v>131</v>
      </c>
    </row>
    <row r="384" spans="1:11" ht="12.75" customHeight="1">
      <c r="A384" s="228" t="s">
        <v>296</v>
      </c>
      <c r="B384" s="230"/>
      <c r="C384" s="230"/>
      <c r="D384" s="243"/>
      <c r="E384" s="244"/>
      <c r="F384" s="230"/>
      <c r="G384" s="243"/>
      <c r="H384" s="244"/>
      <c r="I384" s="230"/>
      <c r="J384" s="243"/>
      <c r="K384" s="245"/>
    </row>
    <row r="385" spans="1:11" ht="13.5" customHeight="1">
      <c r="A385" s="144" t="s">
        <v>79</v>
      </c>
      <c r="B385" s="145"/>
      <c r="C385" s="145"/>
      <c r="D385" s="145"/>
      <c r="E385" s="145"/>
      <c r="F385" s="145"/>
      <c r="G385" s="145"/>
      <c r="H385" s="145"/>
      <c r="I385" s="145"/>
      <c r="J385" s="145"/>
      <c r="K385" s="147" t="s">
        <v>297</v>
      </c>
    </row>
    <row r="386" spans="1:11" ht="12.75">
      <c r="A386" s="149" t="s">
        <v>95</v>
      </c>
      <c r="B386" s="150"/>
      <c r="C386" s="150"/>
      <c r="D386" s="150"/>
      <c r="E386" s="150"/>
      <c r="F386" s="150"/>
      <c r="G386" s="150"/>
      <c r="H386" s="150"/>
      <c r="I386" s="150"/>
      <c r="J386" s="150"/>
      <c r="K386" s="152"/>
    </row>
    <row r="387" spans="1:11" ht="12.75">
      <c r="A387" s="149" t="s">
        <v>118</v>
      </c>
      <c r="B387" s="150"/>
      <c r="C387" s="150"/>
      <c r="D387" s="150"/>
      <c r="E387" s="150"/>
      <c r="F387" s="150"/>
      <c r="G387" s="150"/>
      <c r="H387" s="150"/>
      <c r="I387" s="150"/>
      <c r="J387" s="150"/>
      <c r="K387" s="152"/>
    </row>
    <row r="388" spans="1:11" ht="12.75">
      <c r="A388" s="200" t="s">
        <v>106</v>
      </c>
      <c r="B388" s="154"/>
      <c r="C388" s="154"/>
      <c r="D388" s="154"/>
      <c r="E388" s="154"/>
      <c r="F388" s="154"/>
      <c r="G388" s="154"/>
      <c r="H388" s="154"/>
      <c r="I388" s="154"/>
      <c r="J388" s="154"/>
      <c r="K388" s="155"/>
    </row>
    <row r="389" spans="1:11" ht="12" customHeight="1">
      <c r="A389" s="156"/>
      <c r="B389" s="157"/>
      <c r="C389" s="236" t="s">
        <v>21</v>
      </c>
      <c r="D389" s="246"/>
      <c r="E389" s="246"/>
      <c r="F389" s="238" t="s">
        <v>67</v>
      </c>
      <c r="G389" s="246"/>
      <c r="H389" s="246"/>
      <c r="I389" s="209" t="s">
        <v>294</v>
      </c>
      <c r="J389" s="239"/>
      <c r="K389" s="240"/>
    </row>
    <row r="390" spans="1:11" ht="12" customHeight="1">
      <c r="A390" s="161"/>
      <c r="B390" s="152"/>
      <c r="C390" s="214"/>
      <c r="D390" s="214" t="s">
        <v>16</v>
      </c>
      <c r="E390" s="214" t="s">
        <v>16</v>
      </c>
      <c r="F390" s="241"/>
      <c r="G390" s="214" t="s">
        <v>16</v>
      </c>
      <c r="H390" s="214" t="s">
        <v>16</v>
      </c>
      <c r="I390" s="241"/>
      <c r="J390" s="214" t="s">
        <v>16</v>
      </c>
      <c r="K390" s="216" t="s">
        <v>16</v>
      </c>
    </row>
    <row r="391" spans="1:11" ht="12" customHeight="1">
      <c r="A391" s="217" t="s">
        <v>295</v>
      </c>
      <c r="B391" s="242"/>
      <c r="C391" s="214"/>
      <c r="D391" s="214" t="s">
        <v>120</v>
      </c>
      <c r="E391" s="214" t="s">
        <v>121</v>
      </c>
      <c r="F391" s="241"/>
      <c r="G391" s="214" t="s">
        <v>120</v>
      </c>
      <c r="H391" s="214" t="s">
        <v>121</v>
      </c>
      <c r="I391" s="241"/>
      <c r="J391" s="214" t="s">
        <v>120</v>
      </c>
      <c r="K391" s="216" t="s">
        <v>121</v>
      </c>
    </row>
    <row r="392" spans="1:11" ht="12" customHeight="1">
      <c r="A392" s="166"/>
      <c r="B392" s="155"/>
      <c r="C392" s="218" t="s">
        <v>15</v>
      </c>
      <c r="D392" s="218" t="s">
        <v>122</v>
      </c>
      <c r="E392" s="218" t="s">
        <v>122</v>
      </c>
      <c r="F392" s="219" t="s">
        <v>15</v>
      </c>
      <c r="G392" s="218" t="s">
        <v>122</v>
      </c>
      <c r="H392" s="218" t="s">
        <v>122</v>
      </c>
      <c r="I392" s="219" t="s">
        <v>15</v>
      </c>
      <c r="J392" s="218" t="s">
        <v>122</v>
      </c>
      <c r="K392" s="220" t="s">
        <v>122</v>
      </c>
    </row>
    <row r="393" spans="1:11" ht="11.25">
      <c r="A393" s="156" t="str">
        <f>"3."</f>
        <v>3.</v>
      </c>
      <c r="B393" s="157" t="s">
        <v>136</v>
      </c>
      <c r="C393" s="150"/>
      <c r="D393" s="192"/>
      <c r="E393" s="192"/>
      <c r="F393" s="161"/>
      <c r="G393" s="192"/>
      <c r="H393" s="192"/>
      <c r="I393" s="161"/>
      <c r="J393" s="192"/>
      <c r="K393" s="193"/>
    </row>
    <row r="394" spans="1:11" ht="11.25">
      <c r="A394" s="161"/>
      <c r="B394" s="152" t="s">
        <v>137</v>
      </c>
      <c r="C394" s="150">
        <v>16</v>
      </c>
      <c r="D394" s="192">
        <v>0.07373271889400922</v>
      </c>
      <c r="E394" s="192">
        <v>0.07407407407407407</v>
      </c>
      <c r="F394" s="161">
        <v>1</v>
      </c>
      <c r="G394" s="192">
        <v>0.07692307692307693</v>
      </c>
      <c r="H394" s="192">
        <v>0.07692307692307693</v>
      </c>
      <c r="I394" s="161">
        <v>0</v>
      </c>
      <c r="J394" s="192">
        <v>0</v>
      </c>
      <c r="K394" s="193">
        <v>0</v>
      </c>
    </row>
    <row r="395" spans="1:11" ht="11.25">
      <c r="A395" s="161"/>
      <c r="B395" s="152" t="s">
        <v>138</v>
      </c>
      <c r="C395" s="150">
        <v>84</v>
      </c>
      <c r="D395" s="192">
        <v>0.3870967741935484</v>
      </c>
      <c r="E395" s="192">
        <v>0.3888888888888889</v>
      </c>
      <c r="F395" s="161">
        <v>3</v>
      </c>
      <c r="G395" s="192">
        <v>0.23076923076923078</v>
      </c>
      <c r="H395" s="192">
        <v>0.23076923076923078</v>
      </c>
      <c r="I395" s="161">
        <v>4</v>
      </c>
      <c r="J395" s="192">
        <v>0.4444444444444444</v>
      </c>
      <c r="K395" s="193">
        <v>0.4444444444444444</v>
      </c>
    </row>
    <row r="396" spans="1:11" ht="11.25">
      <c r="A396" s="161"/>
      <c r="B396" s="152" t="s">
        <v>139</v>
      </c>
      <c r="C396" s="150">
        <v>19</v>
      </c>
      <c r="D396" s="192">
        <v>0.08755760368663594</v>
      </c>
      <c r="E396" s="192">
        <v>0.08796296296296297</v>
      </c>
      <c r="F396" s="161">
        <v>0</v>
      </c>
      <c r="G396" s="192">
        <v>0</v>
      </c>
      <c r="H396" s="192">
        <v>0</v>
      </c>
      <c r="I396" s="161">
        <v>0</v>
      </c>
      <c r="J396" s="192">
        <v>0</v>
      </c>
      <c r="K396" s="193">
        <v>0</v>
      </c>
    </row>
    <row r="397" spans="1:11" ht="11.25">
      <c r="A397" s="161"/>
      <c r="B397" s="152" t="s">
        <v>140</v>
      </c>
      <c r="C397" s="150">
        <v>11</v>
      </c>
      <c r="D397" s="192">
        <v>0.05069124423963134</v>
      </c>
      <c r="E397" s="192">
        <v>0.05092592592592592</v>
      </c>
      <c r="F397" s="161">
        <v>0</v>
      </c>
      <c r="G397" s="192">
        <v>0</v>
      </c>
      <c r="H397" s="192">
        <v>0</v>
      </c>
      <c r="I397" s="161">
        <v>1</v>
      </c>
      <c r="J397" s="192">
        <v>0.1111111111111111</v>
      </c>
      <c r="K397" s="193">
        <v>0.1111111111111111</v>
      </c>
    </row>
    <row r="398" spans="1:11" ht="11.25">
      <c r="A398" s="161"/>
      <c r="B398" s="152" t="s">
        <v>141</v>
      </c>
      <c r="C398" s="150">
        <v>32</v>
      </c>
      <c r="D398" s="192">
        <v>0.14746543778801843</v>
      </c>
      <c r="E398" s="192">
        <v>0.14814814814814814</v>
      </c>
      <c r="F398" s="161">
        <v>2</v>
      </c>
      <c r="G398" s="192">
        <v>0.15384615384615385</v>
      </c>
      <c r="H398" s="192">
        <v>0.15384615384615385</v>
      </c>
      <c r="I398" s="161">
        <v>1</v>
      </c>
      <c r="J398" s="192">
        <v>0.1111111111111111</v>
      </c>
      <c r="K398" s="193">
        <v>0.1111111111111111</v>
      </c>
    </row>
    <row r="399" spans="1:11" ht="11.25">
      <c r="A399" s="161"/>
      <c r="B399" s="152" t="s">
        <v>142</v>
      </c>
      <c r="C399" s="150">
        <v>20</v>
      </c>
      <c r="D399" s="192">
        <v>0.09216589861751152</v>
      </c>
      <c r="E399" s="192">
        <v>0.09259259259259259</v>
      </c>
      <c r="F399" s="161">
        <v>3</v>
      </c>
      <c r="G399" s="192">
        <v>0.23076923076923078</v>
      </c>
      <c r="H399" s="192">
        <v>0.23076923076923078</v>
      </c>
      <c r="I399" s="161">
        <v>0</v>
      </c>
      <c r="J399" s="192">
        <v>0</v>
      </c>
      <c r="K399" s="193">
        <v>0</v>
      </c>
    </row>
    <row r="400" spans="1:11" ht="11.25">
      <c r="A400" s="161"/>
      <c r="B400" s="152" t="s">
        <v>143</v>
      </c>
      <c r="C400" s="150">
        <v>17</v>
      </c>
      <c r="D400" s="192">
        <v>0.07834101382488479</v>
      </c>
      <c r="E400" s="192">
        <v>0.0787037037037037</v>
      </c>
      <c r="F400" s="161">
        <v>3</v>
      </c>
      <c r="G400" s="192">
        <v>0.23076923076923078</v>
      </c>
      <c r="H400" s="192">
        <v>0.23076923076923078</v>
      </c>
      <c r="I400" s="161">
        <v>2</v>
      </c>
      <c r="J400" s="192">
        <v>0.2222222222222222</v>
      </c>
      <c r="K400" s="193">
        <v>0.2222222222222222</v>
      </c>
    </row>
    <row r="401" spans="1:11" ht="11.25">
      <c r="A401" s="161"/>
      <c r="B401" s="152" t="s">
        <v>144</v>
      </c>
      <c r="C401" s="150">
        <v>2</v>
      </c>
      <c r="D401" s="192">
        <v>0.009216589861751152</v>
      </c>
      <c r="E401" s="192">
        <v>0.009259259259259259</v>
      </c>
      <c r="F401" s="161">
        <v>0</v>
      </c>
      <c r="G401" s="192">
        <v>0</v>
      </c>
      <c r="H401" s="192">
        <v>0</v>
      </c>
      <c r="I401" s="161">
        <v>0</v>
      </c>
      <c r="J401" s="192">
        <v>0</v>
      </c>
      <c r="K401" s="193">
        <v>0</v>
      </c>
    </row>
    <row r="402" spans="1:11" ht="11.25">
      <c r="A402" s="161"/>
      <c r="B402" s="152" t="s">
        <v>145</v>
      </c>
      <c r="C402" s="150">
        <v>9</v>
      </c>
      <c r="D402" s="192">
        <v>0.041474654377880185</v>
      </c>
      <c r="E402" s="192">
        <v>0.041666666666666664</v>
      </c>
      <c r="F402" s="161">
        <v>0</v>
      </c>
      <c r="G402" s="192">
        <v>0</v>
      </c>
      <c r="H402" s="192">
        <v>0</v>
      </c>
      <c r="I402" s="161">
        <v>1</v>
      </c>
      <c r="J402" s="192">
        <v>0.1111111111111111</v>
      </c>
      <c r="K402" s="193">
        <v>0.1111111111111111</v>
      </c>
    </row>
    <row r="403" spans="1:11" ht="11.25">
      <c r="A403" s="161"/>
      <c r="B403" s="152" t="s">
        <v>135</v>
      </c>
      <c r="C403" s="150">
        <v>6</v>
      </c>
      <c r="D403" s="192">
        <v>0.027649769585253458</v>
      </c>
      <c r="E403" s="192">
        <v>0.027777777777777776</v>
      </c>
      <c r="F403" s="161">
        <v>1</v>
      </c>
      <c r="G403" s="192">
        <v>0.07692307692307693</v>
      </c>
      <c r="H403" s="192">
        <v>0.07692307692307693</v>
      </c>
      <c r="I403" s="161">
        <v>0</v>
      </c>
      <c r="J403" s="192">
        <v>0</v>
      </c>
      <c r="K403" s="193">
        <v>0</v>
      </c>
    </row>
    <row r="404" spans="1:11" ht="11.25">
      <c r="A404" s="166"/>
      <c r="B404" s="155" t="s">
        <v>130</v>
      </c>
      <c r="C404" s="154">
        <v>1</v>
      </c>
      <c r="D404" s="202">
        <v>0.004608294930875576</v>
      </c>
      <c r="E404" s="221" t="s">
        <v>131</v>
      </c>
      <c r="F404" s="166">
        <v>0</v>
      </c>
      <c r="G404" s="202">
        <v>0</v>
      </c>
      <c r="H404" s="221" t="s">
        <v>131</v>
      </c>
      <c r="I404" s="166">
        <v>0</v>
      </c>
      <c r="J404" s="202">
        <v>0</v>
      </c>
      <c r="K404" s="222" t="s">
        <v>131</v>
      </c>
    </row>
    <row r="405" spans="1:11" ht="11.25">
      <c r="A405" s="161" t="s">
        <v>146</v>
      </c>
      <c r="B405" s="152" t="s">
        <v>147</v>
      </c>
      <c r="C405" s="150"/>
      <c r="D405" s="192"/>
      <c r="E405" s="192"/>
      <c r="F405" s="161"/>
      <c r="G405" s="192"/>
      <c r="H405" s="192"/>
      <c r="I405" s="161"/>
      <c r="J405" s="192"/>
      <c r="K405" s="193"/>
    </row>
    <row r="406" spans="1:11" ht="11.25">
      <c r="A406" s="161"/>
      <c r="B406" s="152" t="s">
        <v>272</v>
      </c>
      <c r="C406" s="150">
        <v>77</v>
      </c>
      <c r="D406" s="192">
        <v>0.3548387096774194</v>
      </c>
      <c r="E406" s="192">
        <v>0.3548387096774194</v>
      </c>
      <c r="F406" s="161">
        <v>2</v>
      </c>
      <c r="G406" s="192">
        <v>0.15384615384615385</v>
      </c>
      <c r="H406" s="192">
        <v>0.15384615384615385</v>
      </c>
      <c r="I406" s="161">
        <v>5</v>
      </c>
      <c r="J406" s="192">
        <v>0.5555555555555556</v>
      </c>
      <c r="K406" s="193">
        <v>0.5555555555555556</v>
      </c>
    </row>
    <row r="407" spans="1:11" ht="11.25">
      <c r="A407" s="161"/>
      <c r="B407" s="152" t="s">
        <v>273</v>
      </c>
      <c r="C407" s="150">
        <v>69</v>
      </c>
      <c r="D407" s="192">
        <v>0.31797235023041476</v>
      </c>
      <c r="E407" s="192">
        <v>0.31797235023041476</v>
      </c>
      <c r="F407" s="161">
        <v>4</v>
      </c>
      <c r="G407" s="192">
        <v>0.3076923076923077</v>
      </c>
      <c r="H407" s="192">
        <v>0.3076923076923077</v>
      </c>
      <c r="I407" s="161">
        <v>3</v>
      </c>
      <c r="J407" s="192">
        <v>0.3333333333333333</v>
      </c>
      <c r="K407" s="193">
        <v>0.3333333333333333</v>
      </c>
    </row>
    <row r="408" spans="1:11" ht="11.25">
      <c r="A408" s="161"/>
      <c r="B408" s="152" t="s">
        <v>274</v>
      </c>
      <c r="C408" s="150">
        <v>47</v>
      </c>
      <c r="D408" s="192">
        <v>0.21658986175115208</v>
      </c>
      <c r="E408" s="192">
        <v>0.21658986175115208</v>
      </c>
      <c r="F408" s="161">
        <v>4</v>
      </c>
      <c r="G408" s="192">
        <v>0.3076923076923077</v>
      </c>
      <c r="H408" s="192">
        <v>0.3076923076923077</v>
      </c>
      <c r="I408" s="161">
        <v>1</v>
      </c>
      <c r="J408" s="192">
        <v>0.1111111111111111</v>
      </c>
      <c r="K408" s="193">
        <v>0.1111111111111111</v>
      </c>
    </row>
    <row r="409" spans="1:11" ht="11.25">
      <c r="A409" s="161"/>
      <c r="B409" s="152" t="s">
        <v>275</v>
      </c>
      <c r="C409" s="150">
        <v>10</v>
      </c>
      <c r="D409" s="192">
        <v>0.04608294930875576</v>
      </c>
      <c r="E409" s="192">
        <v>0.04608294930875576</v>
      </c>
      <c r="F409" s="161">
        <v>2</v>
      </c>
      <c r="G409" s="192">
        <v>0.15384615384615385</v>
      </c>
      <c r="H409" s="192">
        <v>0.15384615384615385</v>
      </c>
      <c r="I409" s="161">
        <v>0</v>
      </c>
      <c r="J409" s="192">
        <v>0</v>
      </c>
      <c r="K409" s="193">
        <v>0</v>
      </c>
    </row>
    <row r="410" spans="1:11" ht="11.25">
      <c r="A410" s="161"/>
      <c r="B410" s="152" t="s">
        <v>276</v>
      </c>
      <c r="C410" s="150">
        <v>7</v>
      </c>
      <c r="D410" s="192">
        <v>0.03225806451612903</v>
      </c>
      <c r="E410" s="192">
        <v>0.03225806451612903</v>
      </c>
      <c r="F410" s="161">
        <v>1</v>
      </c>
      <c r="G410" s="192">
        <v>0.07692307692307693</v>
      </c>
      <c r="H410" s="192">
        <v>0.07692307692307693</v>
      </c>
      <c r="I410" s="161">
        <v>0</v>
      </c>
      <c r="J410" s="192">
        <v>0</v>
      </c>
      <c r="K410" s="193">
        <v>0</v>
      </c>
    </row>
    <row r="411" spans="1:11" ht="11.25">
      <c r="A411" s="161"/>
      <c r="B411" s="152" t="s">
        <v>277</v>
      </c>
      <c r="C411" s="150">
        <v>7</v>
      </c>
      <c r="D411" s="192">
        <v>0.03225806451612903</v>
      </c>
      <c r="E411" s="192">
        <v>0.03225806451612903</v>
      </c>
      <c r="F411" s="161">
        <v>0</v>
      </c>
      <c r="G411" s="192">
        <v>0</v>
      </c>
      <c r="H411" s="192">
        <v>0</v>
      </c>
      <c r="I411" s="161">
        <v>0</v>
      </c>
      <c r="J411" s="192">
        <v>0</v>
      </c>
      <c r="K411" s="193">
        <v>0</v>
      </c>
    </row>
    <row r="412" spans="1:11" ht="11.25">
      <c r="A412" s="166"/>
      <c r="B412" s="155" t="s">
        <v>269</v>
      </c>
      <c r="C412" s="154">
        <v>0</v>
      </c>
      <c r="D412" s="202">
        <v>0</v>
      </c>
      <c r="E412" s="221" t="s">
        <v>131</v>
      </c>
      <c r="F412" s="166">
        <v>0</v>
      </c>
      <c r="G412" s="202">
        <v>0</v>
      </c>
      <c r="H412" s="221" t="s">
        <v>131</v>
      </c>
      <c r="I412" s="166">
        <v>0</v>
      </c>
      <c r="J412" s="202">
        <v>0</v>
      </c>
      <c r="K412" s="222" t="s">
        <v>131</v>
      </c>
    </row>
    <row r="413" spans="1:11" ht="11.25">
      <c r="A413" s="156" t="s">
        <v>156</v>
      </c>
      <c r="B413" s="157" t="s">
        <v>157</v>
      </c>
      <c r="C413" s="156"/>
      <c r="D413" s="179"/>
      <c r="E413" s="186"/>
      <c r="F413" s="156"/>
      <c r="G413" s="179"/>
      <c r="H413" s="186"/>
      <c r="I413" s="156"/>
      <c r="J413" s="179"/>
      <c r="K413" s="186"/>
    </row>
    <row r="414" spans="1:11" ht="11.25">
      <c r="A414" s="161"/>
      <c r="B414" s="247" t="s">
        <v>158</v>
      </c>
      <c r="C414" s="161">
        <v>94</v>
      </c>
      <c r="D414" s="192">
        <v>0.43317972350230416</v>
      </c>
      <c r="E414" s="193">
        <v>0.43317972350230416</v>
      </c>
      <c r="F414" s="161">
        <v>5</v>
      </c>
      <c r="G414" s="192">
        <v>0.38461538461538464</v>
      </c>
      <c r="H414" s="193">
        <v>0.38461538461538464</v>
      </c>
      <c r="I414" s="161">
        <v>5</v>
      </c>
      <c r="J414" s="192">
        <v>0.5555555555555556</v>
      </c>
      <c r="K414" s="193">
        <v>0.5555555555555556</v>
      </c>
    </row>
    <row r="415" spans="1:11" ht="11.25">
      <c r="A415" s="161"/>
      <c r="B415" s="152" t="s">
        <v>159</v>
      </c>
      <c r="C415" s="161">
        <v>63</v>
      </c>
      <c r="D415" s="192">
        <v>0.2903225806451613</v>
      </c>
      <c r="E415" s="193">
        <v>0.2903225806451613</v>
      </c>
      <c r="F415" s="161">
        <v>4</v>
      </c>
      <c r="G415" s="192">
        <v>0.3076923076923077</v>
      </c>
      <c r="H415" s="193">
        <v>0.3076923076923077</v>
      </c>
      <c r="I415" s="161">
        <v>2</v>
      </c>
      <c r="J415" s="192">
        <v>0.2222222222222222</v>
      </c>
      <c r="K415" s="193">
        <v>0.2222222222222222</v>
      </c>
    </row>
    <row r="416" spans="1:11" ht="11.25">
      <c r="A416" s="161"/>
      <c r="B416" s="152" t="s">
        <v>160</v>
      </c>
      <c r="C416" s="161">
        <v>4</v>
      </c>
      <c r="D416" s="192">
        <v>0.018433179723502304</v>
      </c>
      <c r="E416" s="193">
        <v>0.018433179723502304</v>
      </c>
      <c r="F416" s="161">
        <v>0</v>
      </c>
      <c r="G416" s="192">
        <v>0</v>
      </c>
      <c r="H416" s="193">
        <v>0</v>
      </c>
      <c r="I416" s="161">
        <v>0</v>
      </c>
      <c r="J416" s="192">
        <v>0</v>
      </c>
      <c r="K416" s="193">
        <v>0</v>
      </c>
    </row>
    <row r="417" spans="1:11" ht="11.25">
      <c r="A417" s="161"/>
      <c r="B417" s="152" t="s">
        <v>161</v>
      </c>
      <c r="C417" s="161">
        <v>27</v>
      </c>
      <c r="D417" s="192">
        <v>0.12442396313364056</v>
      </c>
      <c r="E417" s="193">
        <v>0.12442396313364056</v>
      </c>
      <c r="F417" s="161">
        <v>0</v>
      </c>
      <c r="G417" s="192">
        <v>0</v>
      </c>
      <c r="H417" s="193">
        <v>0</v>
      </c>
      <c r="I417" s="161">
        <v>1</v>
      </c>
      <c r="J417" s="192">
        <v>0.1111111111111111</v>
      </c>
      <c r="K417" s="193">
        <v>0.1111111111111111</v>
      </c>
    </row>
    <row r="418" spans="1:11" ht="11.25">
      <c r="A418" s="161" t="s">
        <v>87</v>
      </c>
      <c r="B418" s="248" t="s">
        <v>162</v>
      </c>
      <c r="C418" s="182">
        <v>29</v>
      </c>
      <c r="D418" s="192">
        <v>0.1336405529953917</v>
      </c>
      <c r="E418" s="193">
        <v>0.1336405529953917</v>
      </c>
      <c r="F418" s="182">
        <v>4</v>
      </c>
      <c r="G418" s="192">
        <v>0.3076923076923077</v>
      </c>
      <c r="H418" s="193">
        <v>0.3076923076923077</v>
      </c>
      <c r="I418" s="182">
        <v>1</v>
      </c>
      <c r="J418" s="192">
        <v>0.1111111111111111</v>
      </c>
      <c r="K418" s="193">
        <v>0.1111111111111111</v>
      </c>
    </row>
    <row r="419" spans="1:11" ht="11.25">
      <c r="A419" s="166"/>
      <c r="B419" s="249" t="s">
        <v>130</v>
      </c>
      <c r="C419" s="189">
        <v>0</v>
      </c>
      <c r="D419" s="202">
        <v>0</v>
      </c>
      <c r="E419" s="222" t="s">
        <v>131</v>
      </c>
      <c r="F419" s="189">
        <v>0</v>
      </c>
      <c r="G419" s="202">
        <v>0</v>
      </c>
      <c r="H419" s="222" t="s">
        <v>131</v>
      </c>
      <c r="I419" s="189">
        <v>0</v>
      </c>
      <c r="J419" s="202">
        <v>0</v>
      </c>
      <c r="K419" s="222" t="s">
        <v>131</v>
      </c>
    </row>
    <row r="420" spans="1:11" ht="11.25">
      <c r="A420" s="156" t="str">
        <f>"6."</f>
        <v>6.</v>
      </c>
      <c r="B420" s="185" t="s">
        <v>298</v>
      </c>
      <c r="C420" s="156" t="s">
        <v>87</v>
      </c>
      <c r="D420" s="179"/>
      <c r="E420" s="186"/>
      <c r="F420" s="156"/>
      <c r="G420" s="179"/>
      <c r="H420" s="186"/>
      <c r="I420" s="156"/>
      <c r="J420" s="179"/>
      <c r="K420" s="186"/>
    </row>
    <row r="421" spans="1:11" ht="11.25">
      <c r="A421" s="161"/>
      <c r="B421" s="187" t="s">
        <v>164</v>
      </c>
      <c r="C421" s="161">
        <v>60</v>
      </c>
      <c r="D421" s="192">
        <v>0.2764976958525346</v>
      </c>
      <c r="E421" s="172">
        <v>0.27906976744186046</v>
      </c>
      <c r="F421" s="161">
        <v>5</v>
      </c>
      <c r="G421" s="171">
        <v>0.38461538461538464</v>
      </c>
      <c r="H421" s="172">
        <v>0.38461538461538464</v>
      </c>
      <c r="I421" s="161">
        <v>2</v>
      </c>
      <c r="J421" s="171">
        <v>0.2222222222222222</v>
      </c>
      <c r="K421" s="172">
        <v>0.2222222222222222</v>
      </c>
    </row>
    <row r="422" spans="1:11" ht="11.25">
      <c r="A422" s="161"/>
      <c r="B422" s="187" t="s">
        <v>165</v>
      </c>
      <c r="C422" s="161">
        <v>44</v>
      </c>
      <c r="D422" s="192">
        <v>0.20276497695852536</v>
      </c>
      <c r="E422" s="172">
        <v>0.20465116279069767</v>
      </c>
      <c r="F422" s="161">
        <v>3</v>
      </c>
      <c r="G422" s="171">
        <v>0.23076923076923078</v>
      </c>
      <c r="H422" s="172">
        <v>0.23076923076923078</v>
      </c>
      <c r="I422" s="161">
        <v>1</v>
      </c>
      <c r="J422" s="171">
        <v>0.1111111111111111</v>
      </c>
      <c r="K422" s="172">
        <v>0.1111111111111111</v>
      </c>
    </row>
    <row r="423" spans="1:11" ht="11.25">
      <c r="A423" s="161"/>
      <c r="B423" s="187" t="s">
        <v>315</v>
      </c>
      <c r="C423" s="161">
        <v>0</v>
      </c>
      <c r="D423" s="192">
        <v>0</v>
      </c>
      <c r="E423" s="172">
        <v>0</v>
      </c>
      <c r="F423" s="161">
        <v>0</v>
      </c>
      <c r="G423" s="171">
        <v>0</v>
      </c>
      <c r="H423" s="172">
        <v>0</v>
      </c>
      <c r="I423" s="161">
        <v>0</v>
      </c>
      <c r="J423" s="171">
        <v>0</v>
      </c>
      <c r="K423" s="172">
        <v>0</v>
      </c>
    </row>
    <row r="424" spans="1:11" ht="11.25">
      <c r="A424" s="161"/>
      <c r="B424" s="187" t="s">
        <v>166</v>
      </c>
      <c r="C424" s="161">
        <v>14</v>
      </c>
      <c r="D424" s="192">
        <v>0.06451612903225806</v>
      </c>
      <c r="E424" s="172">
        <v>0.06511627906976744</v>
      </c>
      <c r="F424" s="161">
        <v>1</v>
      </c>
      <c r="G424" s="171">
        <v>0.07692307692307693</v>
      </c>
      <c r="H424" s="172">
        <v>0.07692307692307693</v>
      </c>
      <c r="I424" s="161">
        <v>1</v>
      </c>
      <c r="J424" s="171">
        <v>0.1111111111111111</v>
      </c>
      <c r="K424" s="172">
        <v>0.1111111111111111</v>
      </c>
    </row>
    <row r="425" spans="1:11" ht="11.25">
      <c r="A425" s="182"/>
      <c r="B425" s="187" t="s">
        <v>167</v>
      </c>
      <c r="C425" s="182">
        <v>30</v>
      </c>
      <c r="D425" s="192">
        <v>0.1382488479262673</v>
      </c>
      <c r="E425" s="172">
        <v>0.13953488372093023</v>
      </c>
      <c r="F425" s="182">
        <v>1</v>
      </c>
      <c r="G425" s="171">
        <v>0.07692307692307693</v>
      </c>
      <c r="H425" s="172">
        <v>0.07692307692307693</v>
      </c>
      <c r="I425" s="182">
        <v>4</v>
      </c>
      <c r="J425" s="171">
        <v>0.4444444444444444</v>
      </c>
      <c r="K425" s="172">
        <v>0.4444444444444444</v>
      </c>
    </row>
    <row r="426" spans="1:11" ht="11.25">
      <c r="A426" s="182"/>
      <c r="B426" s="187" t="s">
        <v>168</v>
      </c>
      <c r="C426" s="182">
        <v>33</v>
      </c>
      <c r="D426" s="192">
        <v>0.15207373271889402</v>
      </c>
      <c r="E426" s="172">
        <v>0.15348837209302327</v>
      </c>
      <c r="F426" s="182">
        <v>3</v>
      </c>
      <c r="G426" s="171">
        <v>0.23076923076923078</v>
      </c>
      <c r="H426" s="172">
        <v>0.23076923076923078</v>
      </c>
      <c r="I426" s="182">
        <v>0</v>
      </c>
      <c r="J426" s="171">
        <v>0</v>
      </c>
      <c r="K426" s="172">
        <v>0</v>
      </c>
    </row>
    <row r="427" spans="1:11" ht="11.25">
      <c r="A427" s="182"/>
      <c r="B427" s="187" t="s">
        <v>169</v>
      </c>
      <c r="C427" s="182">
        <v>22</v>
      </c>
      <c r="D427" s="192">
        <v>0.10138248847926268</v>
      </c>
      <c r="E427" s="172">
        <v>0.10232558139534884</v>
      </c>
      <c r="F427" s="182">
        <v>0</v>
      </c>
      <c r="G427" s="171">
        <v>0</v>
      </c>
      <c r="H427" s="172">
        <v>0</v>
      </c>
      <c r="I427" s="182">
        <v>0</v>
      </c>
      <c r="J427" s="171">
        <v>0</v>
      </c>
      <c r="K427" s="172">
        <v>0</v>
      </c>
    </row>
    <row r="428" spans="1:11" ht="11.25">
      <c r="A428" s="182"/>
      <c r="B428" s="187" t="s">
        <v>170</v>
      </c>
      <c r="C428" s="182">
        <v>12</v>
      </c>
      <c r="D428" s="192">
        <v>0.055299539170506916</v>
      </c>
      <c r="E428" s="172">
        <v>0.05581395348837209</v>
      </c>
      <c r="F428" s="182">
        <v>0</v>
      </c>
      <c r="G428" s="171">
        <v>0</v>
      </c>
      <c r="H428" s="172">
        <v>0</v>
      </c>
      <c r="I428" s="182">
        <v>1</v>
      </c>
      <c r="J428" s="171">
        <v>0.1111111111111111</v>
      </c>
      <c r="K428" s="172">
        <v>0.1111111111111111</v>
      </c>
    </row>
    <row r="429" spans="1:11" ht="11.25">
      <c r="A429" s="189"/>
      <c r="B429" s="190" t="s">
        <v>130</v>
      </c>
      <c r="C429" s="166">
        <v>2</v>
      </c>
      <c r="D429" s="202">
        <v>0.009216589861751152</v>
      </c>
      <c r="E429" s="184" t="s">
        <v>131</v>
      </c>
      <c r="F429" s="166">
        <v>0</v>
      </c>
      <c r="G429" s="170">
        <v>0</v>
      </c>
      <c r="H429" s="184" t="s">
        <v>131</v>
      </c>
      <c r="I429" s="166">
        <v>0</v>
      </c>
      <c r="J429" s="170">
        <v>0</v>
      </c>
      <c r="K429" s="184" t="s">
        <v>131</v>
      </c>
    </row>
    <row r="430" spans="1:11" ht="11.25">
      <c r="A430" s="228" t="s">
        <v>296</v>
      </c>
      <c r="B430" s="230"/>
      <c r="C430" s="230"/>
      <c r="D430" s="243"/>
      <c r="E430" s="244"/>
      <c r="F430" s="230"/>
      <c r="G430" s="243"/>
      <c r="H430" s="244"/>
      <c r="I430" s="230"/>
      <c r="J430" s="243"/>
      <c r="K430" s="245"/>
    </row>
    <row r="431" spans="1:11" ht="43.5" customHeight="1">
      <c r="A431" s="150"/>
      <c r="B431" s="150"/>
      <c r="C431" s="150"/>
      <c r="D431" s="192"/>
      <c r="E431" s="250"/>
      <c r="F431" s="150"/>
      <c r="G431" s="192"/>
      <c r="H431" s="250"/>
      <c r="I431" s="150"/>
      <c r="J431" s="192"/>
      <c r="K431" s="250"/>
    </row>
    <row r="432" spans="1:11" ht="12.75">
      <c r="A432" s="144" t="s">
        <v>79</v>
      </c>
      <c r="B432" s="145"/>
      <c r="C432" s="145"/>
      <c r="D432" s="145"/>
      <c r="E432" s="145"/>
      <c r="F432" s="145"/>
      <c r="G432" s="145"/>
      <c r="H432" s="145"/>
      <c r="I432" s="145"/>
      <c r="J432" s="145"/>
      <c r="K432" s="147" t="s">
        <v>299</v>
      </c>
    </row>
    <row r="433" spans="1:11" ht="12.75">
      <c r="A433" s="149" t="s">
        <v>95</v>
      </c>
      <c r="B433" s="150"/>
      <c r="C433" s="150"/>
      <c r="D433" s="150"/>
      <c r="E433" s="150"/>
      <c r="F433" s="150"/>
      <c r="G433" s="150"/>
      <c r="H433" s="150"/>
      <c r="I433" s="150"/>
      <c r="J433" s="150"/>
      <c r="K433" s="152"/>
    </row>
    <row r="434" spans="1:11" ht="12.75">
      <c r="A434" s="149" t="s">
        <v>118</v>
      </c>
      <c r="B434" s="150"/>
      <c r="C434" s="150"/>
      <c r="D434" s="150"/>
      <c r="E434" s="150"/>
      <c r="F434" s="150"/>
      <c r="G434" s="150"/>
      <c r="H434" s="150"/>
      <c r="I434" s="150"/>
      <c r="J434" s="150"/>
      <c r="K434" s="152"/>
    </row>
    <row r="435" spans="1:11" ht="12.75">
      <c r="A435" s="200" t="s">
        <v>106</v>
      </c>
      <c r="B435" s="154"/>
      <c r="C435" s="154"/>
      <c r="D435" s="154"/>
      <c r="E435" s="154"/>
      <c r="F435" s="154"/>
      <c r="G435" s="154"/>
      <c r="H435" s="154"/>
      <c r="I435" s="154"/>
      <c r="J435" s="154"/>
      <c r="K435" s="155"/>
    </row>
    <row r="436" spans="1:11" ht="12.75">
      <c r="A436" s="156"/>
      <c r="B436" s="157"/>
      <c r="C436" s="236" t="s">
        <v>21</v>
      </c>
      <c r="D436" s="246"/>
      <c r="E436" s="246"/>
      <c r="F436" s="238" t="s">
        <v>67</v>
      </c>
      <c r="G436" s="246"/>
      <c r="H436" s="246"/>
      <c r="I436" s="238" t="s">
        <v>294</v>
      </c>
      <c r="J436" s="246"/>
      <c r="K436" s="251"/>
    </row>
    <row r="437" spans="1:11" ht="11.25">
      <c r="A437" s="161"/>
      <c r="B437" s="152"/>
      <c r="C437" s="214"/>
      <c r="D437" s="214" t="s">
        <v>16</v>
      </c>
      <c r="E437" s="214" t="s">
        <v>16</v>
      </c>
      <c r="F437" s="241"/>
      <c r="G437" s="214" t="s">
        <v>16</v>
      </c>
      <c r="H437" s="214" t="s">
        <v>16</v>
      </c>
      <c r="I437" s="241"/>
      <c r="J437" s="214" t="s">
        <v>16</v>
      </c>
      <c r="K437" s="216" t="s">
        <v>16</v>
      </c>
    </row>
    <row r="438" spans="1:11" ht="12.75">
      <c r="A438" s="217" t="s">
        <v>295</v>
      </c>
      <c r="B438" s="242"/>
      <c r="C438" s="214"/>
      <c r="D438" s="214" t="s">
        <v>120</v>
      </c>
      <c r="E438" s="214" t="s">
        <v>121</v>
      </c>
      <c r="F438" s="241"/>
      <c r="G438" s="214" t="s">
        <v>120</v>
      </c>
      <c r="H438" s="214" t="s">
        <v>121</v>
      </c>
      <c r="I438" s="241"/>
      <c r="J438" s="214" t="s">
        <v>120</v>
      </c>
      <c r="K438" s="216" t="s">
        <v>121</v>
      </c>
    </row>
    <row r="439" spans="1:11" ht="11.25">
      <c r="A439" s="166"/>
      <c r="B439" s="155"/>
      <c r="C439" s="218" t="s">
        <v>15</v>
      </c>
      <c r="D439" s="218" t="s">
        <v>122</v>
      </c>
      <c r="E439" s="218" t="s">
        <v>122</v>
      </c>
      <c r="F439" s="219" t="s">
        <v>15</v>
      </c>
      <c r="G439" s="218" t="s">
        <v>122</v>
      </c>
      <c r="H439" s="218" t="s">
        <v>122</v>
      </c>
      <c r="I439" s="219" t="s">
        <v>15</v>
      </c>
      <c r="J439" s="218" t="s">
        <v>122</v>
      </c>
      <c r="K439" s="220" t="s">
        <v>122</v>
      </c>
    </row>
    <row r="440" spans="1:11" ht="11.25">
      <c r="A440" s="161" t="str">
        <f>"7."</f>
        <v>7.</v>
      </c>
      <c r="B440" s="188" t="s">
        <v>171</v>
      </c>
      <c r="C440" s="150"/>
      <c r="D440" s="192"/>
      <c r="E440" s="192"/>
      <c r="F440" s="161"/>
      <c r="G440" s="192"/>
      <c r="H440" s="192"/>
      <c r="I440" s="161"/>
      <c r="J440" s="192"/>
      <c r="K440" s="193"/>
    </row>
    <row r="441" spans="1:11" ht="11.25">
      <c r="A441" s="161"/>
      <c r="B441" s="188" t="s">
        <v>300</v>
      </c>
      <c r="C441" s="150" t="s">
        <v>301</v>
      </c>
      <c r="D441" s="192"/>
      <c r="E441" s="192"/>
      <c r="F441" s="161" t="s">
        <v>302</v>
      </c>
      <c r="G441" s="192"/>
      <c r="H441" s="192"/>
      <c r="I441" s="161" t="s">
        <v>303</v>
      </c>
      <c r="J441" s="192"/>
      <c r="K441" s="193"/>
    </row>
    <row r="442" spans="1:11" ht="11.25">
      <c r="A442" s="161"/>
      <c r="B442" s="187" t="s">
        <v>174</v>
      </c>
      <c r="C442" s="161">
        <v>6</v>
      </c>
      <c r="D442" s="192">
        <v>0.03333333333333333</v>
      </c>
      <c r="E442" s="192">
        <v>0.03529411764705882</v>
      </c>
      <c r="F442" s="161">
        <v>1</v>
      </c>
      <c r="G442" s="192">
        <v>0.09090909090909091</v>
      </c>
      <c r="H442" s="192">
        <v>0.1</v>
      </c>
      <c r="I442" s="161">
        <v>0</v>
      </c>
      <c r="J442" s="192">
        <v>0</v>
      </c>
      <c r="K442" s="193">
        <v>0</v>
      </c>
    </row>
    <row r="443" spans="1:11" ht="11.25">
      <c r="A443" s="161"/>
      <c r="B443" s="187" t="s">
        <v>175</v>
      </c>
      <c r="C443" s="161">
        <v>9</v>
      </c>
      <c r="D443" s="192">
        <v>0.05</v>
      </c>
      <c r="E443" s="192">
        <v>0.052941176470588235</v>
      </c>
      <c r="F443" s="161">
        <v>1</v>
      </c>
      <c r="G443" s="192">
        <v>0.09090909090909091</v>
      </c>
      <c r="H443" s="192">
        <v>0.1</v>
      </c>
      <c r="I443" s="161">
        <v>0</v>
      </c>
      <c r="J443" s="192">
        <v>0</v>
      </c>
      <c r="K443" s="193">
        <v>0</v>
      </c>
    </row>
    <row r="444" spans="1:11" ht="11.25">
      <c r="A444" s="161"/>
      <c r="B444" s="187" t="s">
        <v>176</v>
      </c>
      <c r="C444" s="161">
        <v>16</v>
      </c>
      <c r="D444" s="192">
        <v>0.08888888888888889</v>
      </c>
      <c r="E444" s="192">
        <v>0.09411764705882353</v>
      </c>
      <c r="F444" s="161">
        <v>2</v>
      </c>
      <c r="G444" s="192">
        <v>0.18181818181818182</v>
      </c>
      <c r="H444" s="192">
        <v>0.2</v>
      </c>
      <c r="I444" s="161">
        <v>2</v>
      </c>
      <c r="J444" s="192">
        <v>0.3333333333333333</v>
      </c>
      <c r="K444" s="193">
        <v>0.3333333333333333</v>
      </c>
    </row>
    <row r="445" spans="1:11" ht="11.25">
      <c r="A445" s="161"/>
      <c r="B445" s="187" t="s">
        <v>177</v>
      </c>
      <c r="C445" s="161">
        <v>32</v>
      </c>
      <c r="D445" s="192">
        <v>0.17777777777777778</v>
      </c>
      <c r="E445" s="192">
        <v>0.18823529411764706</v>
      </c>
      <c r="F445" s="161">
        <v>1</v>
      </c>
      <c r="G445" s="192">
        <v>0.09090909090909091</v>
      </c>
      <c r="H445" s="192">
        <v>0.1</v>
      </c>
      <c r="I445" s="161">
        <v>1</v>
      </c>
      <c r="J445" s="192">
        <v>0.16666666666666666</v>
      </c>
      <c r="K445" s="193">
        <v>0.16666666666666666</v>
      </c>
    </row>
    <row r="446" spans="1:11" ht="11.25">
      <c r="A446" s="161"/>
      <c r="B446" s="187" t="s">
        <v>178</v>
      </c>
      <c r="C446" s="161">
        <v>53</v>
      </c>
      <c r="D446" s="192">
        <v>0.29444444444444445</v>
      </c>
      <c r="E446" s="192">
        <v>0.31176470588235294</v>
      </c>
      <c r="F446" s="161">
        <v>3</v>
      </c>
      <c r="G446" s="192">
        <v>0.2727272727272727</v>
      </c>
      <c r="H446" s="192">
        <v>0.3</v>
      </c>
      <c r="I446" s="161">
        <v>1</v>
      </c>
      <c r="J446" s="192">
        <v>0.16666666666666666</v>
      </c>
      <c r="K446" s="193">
        <v>0.16666666666666666</v>
      </c>
    </row>
    <row r="447" spans="1:11" ht="11.25">
      <c r="A447" s="161"/>
      <c r="B447" s="187" t="s">
        <v>179</v>
      </c>
      <c r="C447" s="161">
        <v>14</v>
      </c>
      <c r="D447" s="192">
        <v>0.07777777777777778</v>
      </c>
      <c r="E447" s="192">
        <v>0.08235294117647059</v>
      </c>
      <c r="F447" s="161">
        <v>1</v>
      </c>
      <c r="G447" s="192">
        <v>0.09090909090909091</v>
      </c>
      <c r="H447" s="192">
        <v>0.1</v>
      </c>
      <c r="I447" s="161">
        <v>0</v>
      </c>
      <c r="J447" s="192">
        <v>0</v>
      </c>
      <c r="K447" s="193">
        <v>0</v>
      </c>
    </row>
    <row r="448" spans="1:11" ht="11.25">
      <c r="A448" s="161"/>
      <c r="B448" s="187" t="s">
        <v>180</v>
      </c>
      <c r="C448" s="161">
        <v>40</v>
      </c>
      <c r="D448" s="192">
        <v>0.2222222222222222</v>
      </c>
      <c r="E448" s="192">
        <v>0.23529411764705882</v>
      </c>
      <c r="F448" s="161">
        <v>1</v>
      </c>
      <c r="G448" s="192">
        <v>0.09090909090909091</v>
      </c>
      <c r="H448" s="192">
        <v>0.1</v>
      </c>
      <c r="I448" s="161">
        <v>2</v>
      </c>
      <c r="J448" s="192">
        <v>0.3333333333333333</v>
      </c>
      <c r="K448" s="193">
        <v>0.3333333333333333</v>
      </c>
    </row>
    <row r="449" spans="1:11" ht="11.25">
      <c r="A449" s="161"/>
      <c r="B449" s="187" t="s">
        <v>181</v>
      </c>
      <c r="C449" s="161">
        <v>10</v>
      </c>
      <c r="D449" s="192">
        <v>0.05555555555555555</v>
      </c>
      <c r="E449" s="250" t="s">
        <v>131</v>
      </c>
      <c r="F449" s="161">
        <v>1</v>
      </c>
      <c r="G449" s="192">
        <v>0.09090909090909091</v>
      </c>
      <c r="H449" s="250" t="s">
        <v>131</v>
      </c>
      <c r="I449" s="161">
        <v>0</v>
      </c>
      <c r="J449" s="192">
        <v>0</v>
      </c>
      <c r="K449" s="227" t="s">
        <v>131</v>
      </c>
    </row>
    <row r="450" spans="1:12" ht="5.25" customHeight="1">
      <c r="A450" s="161"/>
      <c r="B450" s="187"/>
      <c r="C450" s="161"/>
      <c r="D450" s="192"/>
      <c r="E450" s="192"/>
      <c r="F450" s="161"/>
      <c r="G450" s="192"/>
      <c r="H450" s="192"/>
      <c r="I450" s="161"/>
      <c r="J450" s="192"/>
      <c r="K450" s="193"/>
      <c r="L450" s="161"/>
    </row>
    <row r="451" spans="1:12" ht="11.25">
      <c r="A451" s="161"/>
      <c r="B451" s="187" t="s">
        <v>304</v>
      </c>
      <c r="C451" s="161" t="s">
        <v>305</v>
      </c>
      <c r="D451" s="192"/>
      <c r="E451" s="192"/>
      <c r="F451" s="161" t="s">
        <v>306</v>
      </c>
      <c r="G451" s="192"/>
      <c r="H451" s="192"/>
      <c r="I451" s="161" t="s">
        <v>307</v>
      </c>
      <c r="J451" s="192"/>
      <c r="K451" s="193"/>
      <c r="L451" s="161"/>
    </row>
    <row r="452" spans="1:12" ht="11.25">
      <c r="A452" s="161"/>
      <c r="B452" s="187" t="s">
        <v>184</v>
      </c>
      <c r="C452" s="161">
        <v>0</v>
      </c>
      <c r="D452" s="192">
        <v>0</v>
      </c>
      <c r="E452" s="192">
        <v>0</v>
      </c>
      <c r="F452" s="161">
        <v>0</v>
      </c>
      <c r="G452" s="250">
        <v>0</v>
      </c>
      <c r="H452" s="192">
        <v>0</v>
      </c>
      <c r="I452" s="161">
        <v>1</v>
      </c>
      <c r="J452" s="250">
        <v>0.3333333333333333</v>
      </c>
      <c r="K452" s="193">
        <v>1</v>
      </c>
      <c r="L452" s="161"/>
    </row>
    <row r="453" spans="1:12" ht="11.25">
      <c r="A453" s="161"/>
      <c r="B453" s="187" t="s">
        <v>185</v>
      </c>
      <c r="C453" s="161">
        <v>5</v>
      </c>
      <c r="D453" s="192">
        <v>0.13513513513513514</v>
      </c>
      <c r="E453" s="192">
        <v>0.1724137931034483</v>
      </c>
      <c r="F453" s="161">
        <v>0</v>
      </c>
      <c r="G453" s="250">
        <v>0</v>
      </c>
      <c r="H453" s="192">
        <v>0</v>
      </c>
      <c r="I453" s="161">
        <v>0</v>
      </c>
      <c r="J453" s="250">
        <v>0</v>
      </c>
      <c r="K453" s="193">
        <v>0</v>
      </c>
      <c r="L453" s="161"/>
    </row>
    <row r="454" spans="1:12" ht="11.25">
      <c r="A454" s="161"/>
      <c r="B454" s="187" t="s">
        <v>186</v>
      </c>
      <c r="C454" s="161">
        <v>9</v>
      </c>
      <c r="D454" s="192">
        <v>0.24324324324324326</v>
      </c>
      <c r="E454" s="192">
        <v>0.3103448275862069</v>
      </c>
      <c r="F454" s="161">
        <v>1</v>
      </c>
      <c r="G454" s="250">
        <v>0.5</v>
      </c>
      <c r="H454" s="192">
        <v>0.5</v>
      </c>
      <c r="I454" s="161">
        <v>0</v>
      </c>
      <c r="J454" s="250">
        <v>0</v>
      </c>
      <c r="K454" s="193">
        <v>0</v>
      </c>
      <c r="L454" s="161"/>
    </row>
    <row r="455" spans="1:12" ht="11.25">
      <c r="A455" s="161"/>
      <c r="B455" s="187" t="s">
        <v>187</v>
      </c>
      <c r="C455" s="161">
        <v>8</v>
      </c>
      <c r="D455" s="192">
        <v>0.21621621621621623</v>
      </c>
      <c r="E455" s="192">
        <v>0.27586206896551724</v>
      </c>
      <c r="F455" s="161">
        <v>0</v>
      </c>
      <c r="G455" s="250">
        <v>0</v>
      </c>
      <c r="H455" s="192">
        <v>0</v>
      </c>
      <c r="I455" s="161">
        <v>0</v>
      </c>
      <c r="J455" s="250">
        <v>0</v>
      </c>
      <c r="K455" s="193">
        <v>0</v>
      </c>
      <c r="L455" s="161"/>
    </row>
    <row r="456" spans="1:12" ht="11.25">
      <c r="A456" s="161"/>
      <c r="B456" s="187" t="s">
        <v>188</v>
      </c>
      <c r="C456" s="161">
        <v>7</v>
      </c>
      <c r="D456" s="192">
        <v>0.1891891891891892</v>
      </c>
      <c r="E456" s="192">
        <v>0.2413793103448276</v>
      </c>
      <c r="F456" s="161">
        <v>1</v>
      </c>
      <c r="G456" s="250">
        <v>0.5</v>
      </c>
      <c r="H456" s="192">
        <v>0.5</v>
      </c>
      <c r="I456" s="161">
        <v>0</v>
      </c>
      <c r="J456" s="250">
        <v>0</v>
      </c>
      <c r="K456" s="193">
        <v>0</v>
      </c>
      <c r="L456" s="161"/>
    </row>
    <row r="457" spans="1:12" ht="11.25">
      <c r="A457" s="161"/>
      <c r="B457" s="187" t="s">
        <v>181</v>
      </c>
      <c r="C457" s="166">
        <v>8</v>
      </c>
      <c r="D457" s="202">
        <v>0.21621621621621623</v>
      </c>
      <c r="E457" s="222" t="s">
        <v>131</v>
      </c>
      <c r="F457" s="161">
        <v>0</v>
      </c>
      <c r="G457" s="250">
        <v>0</v>
      </c>
      <c r="H457" s="250" t="s">
        <v>131</v>
      </c>
      <c r="I457" s="161">
        <v>2</v>
      </c>
      <c r="J457" s="250">
        <v>0.6666666666666666</v>
      </c>
      <c r="K457" s="227" t="s">
        <v>131</v>
      </c>
      <c r="L457" s="161"/>
    </row>
    <row r="458" spans="1:12" ht="11.25">
      <c r="A458" s="196" t="s">
        <v>191</v>
      </c>
      <c r="B458" s="197" t="s">
        <v>192</v>
      </c>
      <c r="C458" s="161"/>
      <c r="D458" s="171"/>
      <c r="E458" s="172"/>
      <c r="F458" s="156"/>
      <c r="G458" s="175"/>
      <c r="H458" s="176"/>
      <c r="I458" s="156"/>
      <c r="J458" s="179"/>
      <c r="K458" s="252"/>
      <c r="L458" s="161"/>
    </row>
    <row r="459" spans="1:12" ht="11.25">
      <c r="A459" s="161"/>
      <c r="B459" s="188" t="s">
        <v>283</v>
      </c>
      <c r="C459" s="161">
        <v>36</v>
      </c>
      <c r="D459" s="171">
        <v>0.16589861751152074</v>
      </c>
      <c r="E459" s="172">
        <v>0.16822429906542055</v>
      </c>
      <c r="F459" s="161">
        <v>1</v>
      </c>
      <c r="G459" s="171">
        <v>0.07692307692307693</v>
      </c>
      <c r="H459" s="172">
        <v>0.07692307692307693</v>
      </c>
      <c r="I459" s="161">
        <v>1</v>
      </c>
      <c r="J459" s="171">
        <v>0.1111111111111111</v>
      </c>
      <c r="K459" s="172">
        <v>0.1111111111111111</v>
      </c>
      <c r="L459" s="161"/>
    </row>
    <row r="460" spans="1:12" ht="11.25">
      <c r="A460" s="161"/>
      <c r="B460" s="188" t="s">
        <v>284</v>
      </c>
      <c r="C460" s="161">
        <v>63</v>
      </c>
      <c r="D460" s="171">
        <v>0.2903225806451613</v>
      </c>
      <c r="E460" s="172">
        <v>0.29439252336448596</v>
      </c>
      <c r="F460" s="161">
        <v>2</v>
      </c>
      <c r="G460" s="171">
        <v>0.15384615384615385</v>
      </c>
      <c r="H460" s="172">
        <v>0.15384615384615385</v>
      </c>
      <c r="I460" s="161">
        <v>4</v>
      </c>
      <c r="J460" s="171">
        <v>0.4444444444444444</v>
      </c>
      <c r="K460" s="172">
        <v>0.4444444444444444</v>
      </c>
      <c r="L460" s="161"/>
    </row>
    <row r="461" spans="1:12" ht="11.25">
      <c r="A461" s="161"/>
      <c r="B461" s="188" t="s">
        <v>285</v>
      </c>
      <c r="C461" s="161">
        <v>81</v>
      </c>
      <c r="D461" s="171">
        <v>0.37327188940092165</v>
      </c>
      <c r="E461" s="172">
        <v>0.37850467289719625</v>
      </c>
      <c r="F461" s="161">
        <v>8</v>
      </c>
      <c r="G461" s="171">
        <v>0.6153846153846154</v>
      </c>
      <c r="H461" s="172">
        <v>0.6153846153846154</v>
      </c>
      <c r="I461" s="161">
        <v>3</v>
      </c>
      <c r="J461" s="171">
        <v>0.3333333333333333</v>
      </c>
      <c r="K461" s="172">
        <v>0.3333333333333333</v>
      </c>
      <c r="L461" s="161"/>
    </row>
    <row r="462" spans="1:12" ht="11.25">
      <c r="A462" s="161"/>
      <c r="B462" s="188" t="s">
        <v>286</v>
      </c>
      <c r="C462" s="161">
        <v>20</v>
      </c>
      <c r="D462" s="171">
        <v>0.09216589861751152</v>
      </c>
      <c r="E462" s="172">
        <v>0.09345794392523364</v>
      </c>
      <c r="F462" s="161">
        <v>0</v>
      </c>
      <c r="G462" s="171">
        <v>0</v>
      </c>
      <c r="H462" s="172">
        <v>0</v>
      </c>
      <c r="I462" s="161">
        <v>1</v>
      </c>
      <c r="J462" s="171">
        <v>0.1111111111111111</v>
      </c>
      <c r="K462" s="172">
        <v>0.1111111111111111</v>
      </c>
      <c r="L462" s="161"/>
    </row>
    <row r="463" spans="1:12" ht="11.25">
      <c r="A463" s="161"/>
      <c r="B463" s="188" t="s">
        <v>287</v>
      </c>
      <c r="C463" s="161">
        <v>5</v>
      </c>
      <c r="D463" s="171">
        <v>0.02304147465437788</v>
      </c>
      <c r="E463" s="172">
        <v>0.02336448598130841</v>
      </c>
      <c r="F463" s="161">
        <v>2</v>
      </c>
      <c r="G463" s="171">
        <v>0.15384615384615385</v>
      </c>
      <c r="H463" s="172">
        <v>0.15384615384615385</v>
      </c>
      <c r="I463" s="161">
        <v>0</v>
      </c>
      <c r="J463" s="171">
        <v>0</v>
      </c>
      <c r="K463" s="172">
        <v>0</v>
      </c>
      <c r="L463" s="161"/>
    </row>
    <row r="464" spans="1:12" ht="11.25">
      <c r="A464" s="161"/>
      <c r="B464" s="188" t="s">
        <v>288</v>
      </c>
      <c r="C464" s="161">
        <v>9</v>
      </c>
      <c r="D464" s="171">
        <v>0.041474654377880185</v>
      </c>
      <c r="E464" s="172">
        <v>0.04205607476635514</v>
      </c>
      <c r="F464" s="161">
        <v>0</v>
      </c>
      <c r="G464" s="171">
        <v>0</v>
      </c>
      <c r="H464" s="172">
        <v>0</v>
      </c>
      <c r="I464" s="161">
        <v>0</v>
      </c>
      <c r="J464" s="171">
        <v>0</v>
      </c>
      <c r="K464" s="172">
        <v>0</v>
      </c>
      <c r="L464" s="161"/>
    </row>
    <row r="465" spans="1:12" ht="11.25">
      <c r="A465" s="166"/>
      <c r="B465" s="198" t="s">
        <v>289</v>
      </c>
      <c r="C465" s="166">
        <v>3</v>
      </c>
      <c r="D465" s="170">
        <v>0.013824884792626729</v>
      </c>
      <c r="E465" s="173" t="s">
        <v>131</v>
      </c>
      <c r="F465" s="166">
        <v>0</v>
      </c>
      <c r="G465" s="170">
        <v>0</v>
      </c>
      <c r="H465" s="173" t="s">
        <v>131</v>
      </c>
      <c r="I465" s="166">
        <v>0</v>
      </c>
      <c r="J465" s="170">
        <v>0</v>
      </c>
      <c r="K465" s="173" t="s">
        <v>131</v>
      </c>
      <c r="L465" s="161"/>
    </row>
    <row r="466" spans="1:11" ht="11.25">
      <c r="A466" s="161" t="str">
        <f>"9a."</f>
        <v>9a.</v>
      </c>
      <c r="B466" s="187" t="s">
        <v>199</v>
      </c>
      <c r="C466" s="156"/>
      <c r="D466" s="179"/>
      <c r="E466" s="186"/>
      <c r="F466" s="156"/>
      <c r="G466" s="179"/>
      <c r="H466" s="186"/>
      <c r="I466" s="150"/>
      <c r="J466" s="192"/>
      <c r="K466" s="193"/>
    </row>
    <row r="467" spans="1:11" ht="11.25">
      <c r="A467" s="161"/>
      <c r="B467" s="187" t="s">
        <v>200</v>
      </c>
      <c r="C467" s="161">
        <v>14</v>
      </c>
      <c r="D467" s="192">
        <v>0.06451612903225806</v>
      </c>
      <c r="E467" s="193">
        <v>0.06896551724137931</v>
      </c>
      <c r="F467" s="161">
        <v>0</v>
      </c>
      <c r="G467" s="192">
        <v>0</v>
      </c>
      <c r="H467" s="193">
        <v>0</v>
      </c>
      <c r="I467" s="150">
        <v>0</v>
      </c>
      <c r="J467" s="192">
        <v>0</v>
      </c>
      <c r="K467" s="193">
        <v>0</v>
      </c>
    </row>
    <row r="468" spans="1:11" ht="11.25">
      <c r="A468" s="161"/>
      <c r="B468" s="187" t="s">
        <v>201</v>
      </c>
      <c r="C468" s="161">
        <v>17</v>
      </c>
      <c r="D468" s="192">
        <v>0.07834101382488479</v>
      </c>
      <c r="E468" s="193">
        <v>0.08374384236453201</v>
      </c>
      <c r="F468" s="161">
        <v>0</v>
      </c>
      <c r="G468" s="192">
        <v>0</v>
      </c>
      <c r="H468" s="193">
        <v>0</v>
      </c>
      <c r="I468" s="150">
        <v>0</v>
      </c>
      <c r="J468" s="192">
        <v>0</v>
      </c>
      <c r="K468" s="193">
        <v>0</v>
      </c>
    </row>
    <row r="469" spans="1:11" ht="11.25">
      <c r="A469" s="161"/>
      <c r="B469" s="187" t="s">
        <v>202</v>
      </c>
      <c r="C469" s="161">
        <v>21</v>
      </c>
      <c r="D469" s="192">
        <v>0.0967741935483871</v>
      </c>
      <c r="E469" s="193">
        <v>0.10344827586206896</v>
      </c>
      <c r="F469" s="161">
        <v>1</v>
      </c>
      <c r="G469" s="192">
        <v>0.07692307692307693</v>
      </c>
      <c r="H469" s="193">
        <v>0.08333333333333333</v>
      </c>
      <c r="I469" s="150">
        <v>1</v>
      </c>
      <c r="J469" s="192">
        <v>0.1111111111111111</v>
      </c>
      <c r="K469" s="193">
        <v>0.125</v>
      </c>
    </row>
    <row r="470" spans="1:11" ht="11.25">
      <c r="A470" s="161"/>
      <c r="B470" s="187" t="s">
        <v>203</v>
      </c>
      <c r="C470" s="161">
        <v>12</v>
      </c>
      <c r="D470" s="192">
        <v>0.055299539170506916</v>
      </c>
      <c r="E470" s="193">
        <v>0.059113300492610835</v>
      </c>
      <c r="F470" s="161">
        <v>0</v>
      </c>
      <c r="G470" s="192">
        <v>0</v>
      </c>
      <c r="H470" s="193">
        <v>0</v>
      </c>
      <c r="I470" s="150">
        <v>2</v>
      </c>
      <c r="J470" s="192">
        <v>0.2222222222222222</v>
      </c>
      <c r="K470" s="193">
        <v>0.25</v>
      </c>
    </row>
    <row r="471" spans="1:11" ht="11.25">
      <c r="A471" s="161"/>
      <c r="B471" s="187" t="s">
        <v>204</v>
      </c>
      <c r="C471" s="161">
        <v>0</v>
      </c>
      <c r="D471" s="192">
        <v>0</v>
      </c>
      <c r="E471" s="193">
        <v>0</v>
      </c>
      <c r="F471" s="161">
        <v>0</v>
      </c>
      <c r="G471" s="192">
        <v>0</v>
      </c>
      <c r="H471" s="193">
        <v>0</v>
      </c>
      <c r="I471" s="150">
        <v>0</v>
      </c>
      <c r="J471" s="192">
        <v>0</v>
      </c>
      <c r="K471" s="193">
        <v>0</v>
      </c>
    </row>
    <row r="472" spans="1:11" ht="11.25">
      <c r="A472" s="161"/>
      <c r="B472" s="187" t="s">
        <v>205</v>
      </c>
      <c r="C472" s="161">
        <v>2</v>
      </c>
      <c r="D472" s="192">
        <v>0.009216589861751152</v>
      </c>
      <c r="E472" s="193">
        <v>0.009852216748768473</v>
      </c>
      <c r="F472" s="161">
        <v>0</v>
      </c>
      <c r="G472" s="192">
        <v>0</v>
      </c>
      <c r="H472" s="193">
        <v>0</v>
      </c>
      <c r="I472" s="150">
        <v>0</v>
      </c>
      <c r="J472" s="192">
        <v>0</v>
      </c>
      <c r="K472" s="193">
        <v>0</v>
      </c>
    </row>
    <row r="473" spans="1:11" ht="11.25">
      <c r="A473" s="161"/>
      <c r="B473" s="187" t="s">
        <v>206</v>
      </c>
      <c r="C473" s="161">
        <v>8</v>
      </c>
      <c r="D473" s="192">
        <v>0.03686635944700461</v>
      </c>
      <c r="E473" s="193">
        <v>0.03940886699507389</v>
      </c>
      <c r="F473" s="161">
        <v>0</v>
      </c>
      <c r="G473" s="192">
        <v>0</v>
      </c>
      <c r="H473" s="193">
        <v>0</v>
      </c>
      <c r="I473" s="150">
        <v>0</v>
      </c>
      <c r="J473" s="192">
        <v>0</v>
      </c>
      <c r="K473" s="193">
        <v>0</v>
      </c>
    </row>
    <row r="474" spans="1:11" ht="11.25">
      <c r="A474" s="161"/>
      <c r="B474" s="187" t="s">
        <v>207</v>
      </c>
      <c r="C474" s="161">
        <v>4</v>
      </c>
      <c r="D474" s="192">
        <v>0.018433179723502304</v>
      </c>
      <c r="E474" s="193">
        <v>0.019704433497536946</v>
      </c>
      <c r="F474" s="161">
        <v>0</v>
      </c>
      <c r="G474" s="192">
        <v>0</v>
      </c>
      <c r="H474" s="193">
        <v>0</v>
      </c>
      <c r="I474" s="150">
        <v>0</v>
      </c>
      <c r="J474" s="192">
        <v>0</v>
      </c>
      <c r="K474" s="193">
        <v>0</v>
      </c>
    </row>
    <row r="475" spans="1:11" ht="11.25">
      <c r="A475" s="161"/>
      <c r="B475" s="187" t="s">
        <v>208</v>
      </c>
      <c r="C475" s="161">
        <v>2</v>
      </c>
      <c r="D475" s="192">
        <v>0.009216589861751152</v>
      </c>
      <c r="E475" s="193">
        <v>0.009852216748768473</v>
      </c>
      <c r="F475" s="161">
        <v>0</v>
      </c>
      <c r="G475" s="192">
        <v>0</v>
      </c>
      <c r="H475" s="193">
        <v>0</v>
      </c>
      <c r="I475" s="150">
        <v>0</v>
      </c>
      <c r="J475" s="192">
        <v>0</v>
      </c>
      <c r="K475" s="193">
        <v>0</v>
      </c>
    </row>
    <row r="476" spans="1:11" ht="11.25">
      <c r="A476" s="161"/>
      <c r="B476" s="187" t="s">
        <v>209</v>
      </c>
      <c r="C476" s="161">
        <v>0</v>
      </c>
      <c r="D476" s="192">
        <v>0</v>
      </c>
      <c r="E476" s="193">
        <v>0</v>
      </c>
      <c r="F476" s="161">
        <v>0</v>
      </c>
      <c r="G476" s="192">
        <v>0</v>
      </c>
      <c r="H476" s="193">
        <v>0</v>
      </c>
      <c r="I476" s="150">
        <v>0</v>
      </c>
      <c r="J476" s="192">
        <v>0</v>
      </c>
      <c r="K476" s="193">
        <v>0</v>
      </c>
    </row>
    <row r="477" spans="1:11" ht="11.25">
      <c r="A477" s="161"/>
      <c r="B477" s="187" t="s">
        <v>210</v>
      </c>
      <c r="C477" s="161">
        <v>12</v>
      </c>
      <c r="D477" s="192">
        <v>0.055299539170506916</v>
      </c>
      <c r="E477" s="193">
        <v>0.059113300492610835</v>
      </c>
      <c r="F477" s="161">
        <v>0</v>
      </c>
      <c r="G477" s="192">
        <v>0</v>
      </c>
      <c r="H477" s="193">
        <v>0</v>
      </c>
      <c r="I477" s="150">
        <v>0</v>
      </c>
      <c r="J477" s="192">
        <v>0</v>
      </c>
      <c r="K477" s="193">
        <v>0</v>
      </c>
    </row>
    <row r="478" spans="1:11" ht="11.25">
      <c r="A478" s="161"/>
      <c r="B478" s="187" t="s">
        <v>211</v>
      </c>
      <c r="C478" s="161">
        <v>0</v>
      </c>
      <c r="D478" s="192">
        <v>0</v>
      </c>
      <c r="E478" s="193">
        <v>0</v>
      </c>
      <c r="F478" s="161">
        <v>0</v>
      </c>
      <c r="G478" s="192">
        <v>0</v>
      </c>
      <c r="H478" s="193">
        <v>0</v>
      </c>
      <c r="I478" s="150">
        <v>0</v>
      </c>
      <c r="J478" s="192">
        <v>0</v>
      </c>
      <c r="K478" s="193">
        <v>0</v>
      </c>
    </row>
    <row r="479" spans="1:11" ht="11.25">
      <c r="A479" s="161"/>
      <c r="B479" s="187" t="s">
        <v>212</v>
      </c>
      <c r="C479" s="161">
        <v>4</v>
      </c>
      <c r="D479" s="192">
        <v>0.018433179723502304</v>
      </c>
      <c r="E479" s="193">
        <v>0.019704433497536946</v>
      </c>
      <c r="F479" s="161">
        <v>0</v>
      </c>
      <c r="G479" s="192">
        <v>0</v>
      </c>
      <c r="H479" s="193">
        <v>0</v>
      </c>
      <c r="I479" s="150">
        <v>0</v>
      </c>
      <c r="J479" s="192">
        <v>0</v>
      </c>
      <c r="K479" s="193">
        <v>0</v>
      </c>
    </row>
    <row r="480" spans="1:11" ht="9.75" customHeight="1">
      <c r="A480" s="161"/>
      <c r="B480" s="143" t="s">
        <v>234</v>
      </c>
      <c r="C480" s="150"/>
      <c r="D480" s="192"/>
      <c r="E480" s="192"/>
      <c r="F480" s="150" t="s">
        <v>87</v>
      </c>
      <c r="G480" s="192"/>
      <c r="H480" s="192"/>
      <c r="I480" s="150" t="s">
        <v>87</v>
      </c>
      <c r="J480" s="192"/>
      <c r="K480" s="224"/>
    </row>
    <row r="481" spans="1:11" ht="9.75" customHeight="1">
      <c r="A481" s="156" t="s">
        <v>308</v>
      </c>
      <c r="B481" s="145"/>
      <c r="C481" s="145"/>
      <c r="D481" s="179"/>
      <c r="E481" s="179"/>
      <c r="F481" s="145"/>
      <c r="G481" s="179"/>
      <c r="H481" s="179"/>
      <c r="I481" s="145" t="s">
        <v>87</v>
      </c>
      <c r="J481" s="179"/>
      <c r="K481" s="186"/>
    </row>
    <row r="482" spans="1:11" ht="9.75" customHeight="1">
      <c r="A482" s="166" t="s">
        <v>309</v>
      </c>
      <c r="B482" s="154"/>
      <c r="C482" s="154"/>
      <c r="D482" s="154"/>
      <c r="E482" s="154"/>
      <c r="F482" s="154" t="s">
        <v>87</v>
      </c>
      <c r="G482" s="154"/>
      <c r="H482" s="154"/>
      <c r="I482" s="154"/>
      <c r="J482" s="154"/>
      <c r="K482" s="155"/>
    </row>
    <row r="483" spans="1:11" ht="13.5" customHeight="1">
      <c r="A483" s="144" t="s">
        <v>79</v>
      </c>
      <c r="B483" s="145"/>
      <c r="C483" s="145"/>
      <c r="D483" s="179"/>
      <c r="E483" s="179"/>
      <c r="F483" s="145" t="s">
        <v>87</v>
      </c>
      <c r="G483" s="179"/>
      <c r="H483" s="179"/>
      <c r="I483" s="145"/>
      <c r="J483" s="179"/>
      <c r="K483" s="147" t="s">
        <v>310</v>
      </c>
    </row>
    <row r="484" spans="1:11" ht="13.5" customHeight="1">
      <c r="A484" s="149" t="s">
        <v>95</v>
      </c>
      <c r="B484" s="150"/>
      <c r="C484" s="150"/>
      <c r="D484" s="150"/>
      <c r="E484" s="150"/>
      <c r="F484" s="150" t="s">
        <v>87</v>
      </c>
      <c r="G484" s="150"/>
      <c r="H484" s="150"/>
      <c r="I484" s="150"/>
      <c r="J484" s="150"/>
      <c r="K484" s="193"/>
    </row>
    <row r="485" spans="1:11" ht="13.5" customHeight="1">
      <c r="A485" s="253" t="s">
        <v>118</v>
      </c>
      <c r="B485" s="154"/>
      <c r="C485" s="154"/>
      <c r="D485" s="154"/>
      <c r="E485" s="154"/>
      <c r="F485" s="154"/>
      <c r="G485" s="154"/>
      <c r="H485" s="154"/>
      <c r="I485" s="154"/>
      <c r="J485" s="154"/>
      <c r="K485" s="155"/>
    </row>
    <row r="486" spans="1:11" ht="12" customHeight="1">
      <c r="A486" s="200" t="s">
        <v>106</v>
      </c>
      <c r="B486" s="154"/>
      <c r="C486" s="154"/>
      <c r="D486" s="154"/>
      <c r="E486" s="154"/>
      <c r="F486" s="154"/>
      <c r="G486" s="154"/>
      <c r="H486" s="154"/>
      <c r="I486" s="154"/>
      <c r="J486" s="154"/>
      <c r="K486" s="155"/>
    </row>
    <row r="487" spans="1:11" ht="12.75">
      <c r="A487" s="156"/>
      <c r="B487" s="157"/>
      <c r="C487" s="236" t="s">
        <v>21</v>
      </c>
      <c r="D487" s="246"/>
      <c r="E487" s="246"/>
      <c r="F487" s="238" t="s">
        <v>67</v>
      </c>
      <c r="G487" s="246"/>
      <c r="H487" s="246"/>
      <c r="I487" s="238" t="s">
        <v>294</v>
      </c>
      <c r="J487" s="246"/>
      <c r="K487" s="251"/>
    </row>
    <row r="488" spans="1:11" ht="13.5" customHeight="1">
      <c r="A488" s="161"/>
      <c r="B488" s="152"/>
      <c r="C488" s="214"/>
      <c r="D488" s="214" t="s">
        <v>16</v>
      </c>
      <c r="E488" s="214" t="s">
        <v>16</v>
      </c>
      <c r="F488" s="241"/>
      <c r="G488" s="214" t="s">
        <v>16</v>
      </c>
      <c r="H488" s="214" t="s">
        <v>16</v>
      </c>
      <c r="I488" s="241"/>
      <c r="J488" s="214" t="s">
        <v>16</v>
      </c>
      <c r="K488" s="216" t="s">
        <v>16</v>
      </c>
    </row>
    <row r="489" spans="1:11" ht="12.75">
      <c r="A489" s="217"/>
      <c r="B489" s="242"/>
      <c r="C489" s="214"/>
      <c r="D489" s="214" t="s">
        <v>120</v>
      </c>
      <c r="E489" s="214" t="s">
        <v>121</v>
      </c>
      <c r="F489" s="241"/>
      <c r="G489" s="214" t="s">
        <v>120</v>
      </c>
      <c r="H489" s="214" t="s">
        <v>121</v>
      </c>
      <c r="I489" s="241"/>
      <c r="J489" s="214" t="s">
        <v>120</v>
      </c>
      <c r="K489" s="216" t="s">
        <v>121</v>
      </c>
    </row>
    <row r="490" spans="1:11" ht="11.25">
      <c r="A490" s="166"/>
      <c r="B490" s="155"/>
      <c r="C490" s="218" t="s">
        <v>15</v>
      </c>
      <c r="D490" s="218" t="s">
        <v>122</v>
      </c>
      <c r="E490" s="218" t="s">
        <v>122</v>
      </c>
      <c r="F490" s="219" t="s">
        <v>15</v>
      </c>
      <c r="G490" s="218" t="s">
        <v>122</v>
      </c>
      <c r="H490" s="218" t="s">
        <v>122</v>
      </c>
      <c r="I490" s="219" t="s">
        <v>15</v>
      </c>
      <c r="J490" s="218" t="s">
        <v>122</v>
      </c>
      <c r="K490" s="220" t="s">
        <v>122</v>
      </c>
    </row>
    <row r="491" spans="1:11" ht="11.25">
      <c r="A491" s="161" t="s">
        <v>236</v>
      </c>
      <c r="B491" s="157" t="s">
        <v>311</v>
      </c>
      <c r="C491" s="214"/>
      <c r="D491" s="214"/>
      <c r="E491" s="214"/>
      <c r="F491" s="241"/>
      <c r="G491" s="214"/>
      <c r="H491" s="214"/>
      <c r="I491" s="254"/>
      <c r="J491" s="214"/>
      <c r="K491" s="216"/>
    </row>
    <row r="492" spans="1:11" ht="11.25">
      <c r="A492" s="161"/>
      <c r="B492" s="187" t="s">
        <v>213</v>
      </c>
      <c r="C492" s="161">
        <v>10</v>
      </c>
      <c r="D492" s="192">
        <v>0.04608294930875576</v>
      </c>
      <c r="E492" s="193">
        <v>0.04926108374384237</v>
      </c>
      <c r="F492" s="161">
        <v>2</v>
      </c>
      <c r="G492" s="192">
        <v>0.15384615384615385</v>
      </c>
      <c r="H492" s="193">
        <v>0.16666666666666666</v>
      </c>
      <c r="I492" s="150">
        <v>0</v>
      </c>
      <c r="J492" s="192">
        <v>0</v>
      </c>
      <c r="K492" s="193">
        <v>0</v>
      </c>
    </row>
    <row r="493" spans="1:11" ht="11.25">
      <c r="A493" s="161"/>
      <c r="B493" s="187" t="s">
        <v>214</v>
      </c>
      <c r="C493" s="161">
        <v>0</v>
      </c>
      <c r="D493" s="192">
        <v>0</v>
      </c>
      <c r="E493" s="193">
        <v>0</v>
      </c>
      <c r="F493" s="161">
        <v>0</v>
      </c>
      <c r="G493" s="192">
        <v>0</v>
      </c>
      <c r="H493" s="193">
        <v>0</v>
      </c>
      <c r="I493" s="150">
        <v>0</v>
      </c>
      <c r="J493" s="192">
        <v>0</v>
      </c>
      <c r="K493" s="193">
        <v>0</v>
      </c>
    </row>
    <row r="494" spans="1:11" ht="11.25">
      <c r="A494" s="161"/>
      <c r="B494" s="187" t="s">
        <v>215</v>
      </c>
      <c r="C494" s="161">
        <v>1</v>
      </c>
      <c r="D494" s="192">
        <v>0.004608294930875576</v>
      </c>
      <c r="E494" s="193">
        <v>0.0049261083743842365</v>
      </c>
      <c r="F494" s="161">
        <v>0</v>
      </c>
      <c r="G494" s="192">
        <v>0</v>
      </c>
      <c r="H494" s="193">
        <v>0</v>
      </c>
      <c r="I494" s="150">
        <v>0</v>
      </c>
      <c r="J494" s="192">
        <v>0</v>
      </c>
      <c r="K494" s="193">
        <v>0</v>
      </c>
    </row>
    <row r="495" spans="1:11" ht="11.25">
      <c r="A495" s="161"/>
      <c r="B495" s="187" t="s">
        <v>216</v>
      </c>
      <c r="C495" s="161">
        <v>4</v>
      </c>
      <c r="D495" s="192">
        <v>0.018433179723502304</v>
      </c>
      <c r="E495" s="193">
        <v>0.019704433497536946</v>
      </c>
      <c r="F495" s="161">
        <v>1</v>
      </c>
      <c r="G495" s="192">
        <v>0.07692307692307693</v>
      </c>
      <c r="H495" s="193">
        <v>0.08333333333333333</v>
      </c>
      <c r="I495" s="150">
        <v>0</v>
      </c>
      <c r="J495" s="192">
        <v>0</v>
      </c>
      <c r="K495" s="193">
        <v>0</v>
      </c>
    </row>
    <row r="496" spans="1:11" ht="11.25">
      <c r="A496" s="161"/>
      <c r="B496" s="187" t="s">
        <v>217</v>
      </c>
      <c r="C496" s="161">
        <v>5</v>
      </c>
      <c r="D496" s="192">
        <v>0.02304147465437788</v>
      </c>
      <c r="E496" s="193">
        <v>0.024630541871921183</v>
      </c>
      <c r="F496" s="161">
        <v>0</v>
      </c>
      <c r="G496" s="192">
        <v>0</v>
      </c>
      <c r="H496" s="193">
        <v>0</v>
      </c>
      <c r="I496" s="150">
        <v>0</v>
      </c>
      <c r="J496" s="192">
        <v>0</v>
      </c>
      <c r="K496" s="193">
        <v>0</v>
      </c>
    </row>
    <row r="497" spans="1:11" ht="11.25">
      <c r="A497" s="161"/>
      <c r="B497" s="187" t="s">
        <v>218</v>
      </c>
      <c r="C497" s="161">
        <v>3</v>
      </c>
      <c r="D497" s="192">
        <v>0.013824884792626729</v>
      </c>
      <c r="E497" s="193">
        <v>0.014778325123152709</v>
      </c>
      <c r="F497" s="161">
        <v>0</v>
      </c>
      <c r="G497" s="192">
        <v>0</v>
      </c>
      <c r="H497" s="193">
        <v>0</v>
      </c>
      <c r="I497" s="150">
        <v>0</v>
      </c>
      <c r="J497" s="192">
        <v>0</v>
      </c>
      <c r="K497" s="193">
        <v>0</v>
      </c>
    </row>
    <row r="498" spans="1:11" ht="11.25">
      <c r="A498" s="161"/>
      <c r="B498" s="187" t="s">
        <v>219</v>
      </c>
      <c r="C498" s="161">
        <v>10</v>
      </c>
      <c r="D498" s="192">
        <v>0.04608294930875576</v>
      </c>
      <c r="E498" s="193">
        <v>0.04926108374384237</v>
      </c>
      <c r="F498" s="161">
        <v>0</v>
      </c>
      <c r="G498" s="192">
        <v>0</v>
      </c>
      <c r="H498" s="193">
        <v>0</v>
      </c>
      <c r="I498" s="150">
        <v>1</v>
      </c>
      <c r="J498" s="192">
        <v>0.1111111111111111</v>
      </c>
      <c r="K498" s="193">
        <v>0.125</v>
      </c>
    </row>
    <row r="499" spans="1:11" ht="11.25">
      <c r="A499" s="161"/>
      <c r="B499" s="187" t="s">
        <v>220</v>
      </c>
      <c r="C499" s="161">
        <v>11</v>
      </c>
      <c r="D499" s="192">
        <v>0.05069124423963134</v>
      </c>
      <c r="E499" s="193">
        <v>0.054187192118226604</v>
      </c>
      <c r="F499" s="161">
        <v>0</v>
      </c>
      <c r="G499" s="192">
        <v>0</v>
      </c>
      <c r="H499" s="193">
        <v>0</v>
      </c>
      <c r="I499" s="150">
        <v>0</v>
      </c>
      <c r="J499" s="192">
        <v>0</v>
      </c>
      <c r="K499" s="193">
        <v>0</v>
      </c>
    </row>
    <row r="500" spans="1:11" ht="11.25">
      <c r="A500" s="161"/>
      <c r="B500" s="187" t="s">
        <v>221</v>
      </c>
      <c r="C500" s="161">
        <v>7</v>
      </c>
      <c r="D500" s="192">
        <v>0.03225806451612903</v>
      </c>
      <c r="E500" s="193">
        <v>0.034482758620689655</v>
      </c>
      <c r="F500" s="161">
        <v>1</v>
      </c>
      <c r="G500" s="192">
        <v>0.07692307692307693</v>
      </c>
      <c r="H500" s="193">
        <v>0.08333333333333333</v>
      </c>
      <c r="I500" s="150">
        <v>1</v>
      </c>
      <c r="J500" s="192">
        <v>0.1111111111111111</v>
      </c>
      <c r="K500" s="193">
        <v>0.125</v>
      </c>
    </row>
    <row r="501" spans="1:11" ht="11.25">
      <c r="A501" s="161"/>
      <c r="B501" s="187" t="s">
        <v>222</v>
      </c>
      <c r="C501" s="161">
        <v>0</v>
      </c>
      <c r="D501" s="192">
        <v>0</v>
      </c>
      <c r="E501" s="193">
        <v>0</v>
      </c>
      <c r="F501" s="161">
        <v>0</v>
      </c>
      <c r="G501" s="192">
        <v>0</v>
      </c>
      <c r="H501" s="193">
        <v>0</v>
      </c>
      <c r="I501" s="150">
        <v>0</v>
      </c>
      <c r="J501" s="192">
        <v>0</v>
      </c>
      <c r="K501" s="193">
        <v>0</v>
      </c>
    </row>
    <row r="502" spans="1:11" ht="11.25">
      <c r="A502" s="161"/>
      <c r="B502" s="187" t="s">
        <v>223</v>
      </c>
      <c r="C502" s="161">
        <v>0</v>
      </c>
      <c r="D502" s="192">
        <v>0</v>
      </c>
      <c r="E502" s="193">
        <v>0</v>
      </c>
      <c r="F502" s="161">
        <v>0</v>
      </c>
      <c r="G502" s="192">
        <v>0</v>
      </c>
      <c r="H502" s="193">
        <v>0</v>
      </c>
      <c r="I502" s="150">
        <v>0</v>
      </c>
      <c r="J502" s="192">
        <v>0</v>
      </c>
      <c r="K502" s="193">
        <v>0</v>
      </c>
    </row>
    <row r="503" spans="1:11" ht="11.25">
      <c r="A503" s="161"/>
      <c r="B503" s="187" t="s">
        <v>292</v>
      </c>
      <c r="C503" s="161">
        <v>4</v>
      </c>
      <c r="D503" s="192">
        <v>0.018433179723502304</v>
      </c>
      <c r="E503" s="193">
        <v>0.019704433497536946</v>
      </c>
      <c r="F503" s="161">
        <v>1</v>
      </c>
      <c r="G503" s="192">
        <v>0.07692307692307693</v>
      </c>
      <c r="H503" s="193">
        <v>0.08333333333333333</v>
      </c>
      <c r="I503" s="150">
        <v>0</v>
      </c>
      <c r="J503" s="192">
        <v>0</v>
      </c>
      <c r="K503" s="193">
        <v>0</v>
      </c>
    </row>
    <row r="504" spans="1:11" ht="11.25">
      <c r="A504" s="161"/>
      <c r="B504" s="187" t="s">
        <v>225</v>
      </c>
      <c r="C504" s="161">
        <v>8</v>
      </c>
      <c r="D504" s="192">
        <v>0.03686635944700461</v>
      </c>
      <c r="E504" s="193">
        <v>0.03940886699507389</v>
      </c>
      <c r="F504" s="161">
        <v>1</v>
      </c>
      <c r="G504" s="192">
        <v>0.07692307692307693</v>
      </c>
      <c r="H504" s="193">
        <v>0.08333333333333333</v>
      </c>
      <c r="I504" s="150">
        <v>0</v>
      </c>
      <c r="J504" s="192">
        <v>0</v>
      </c>
      <c r="K504" s="193">
        <v>0</v>
      </c>
    </row>
    <row r="505" spans="1:11" ht="11.25">
      <c r="A505" s="161"/>
      <c r="B505" s="187" t="s">
        <v>226</v>
      </c>
      <c r="C505" s="161">
        <v>14</v>
      </c>
      <c r="D505" s="192">
        <v>0.06451612903225806</v>
      </c>
      <c r="E505" s="193">
        <v>0.06896551724137931</v>
      </c>
      <c r="F505" s="161">
        <v>2</v>
      </c>
      <c r="G505" s="192">
        <v>0.15384615384615385</v>
      </c>
      <c r="H505" s="193">
        <v>0.16666666666666666</v>
      </c>
      <c r="I505" s="150">
        <v>2</v>
      </c>
      <c r="J505" s="192">
        <v>0.2222222222222222</v>
      </c>
      <c r="K505" s="193">
        <v>0.25</v>
      </c>
    </row>
    <row r="506" spans="1:11" ht="11.25">
      <c r="A506" s="161"/>
      <c r="B506" s="187" t="s">
        <v>227</v>
      </c>
      <c r="C506" s="161">
        <v>12</v>
      </c>
      <c r="D506" s="192">
        <v>0.055299539170506916</v>
      </c>
      <c r="E506" s="193">
        <v>0.059113300492610835</v>
      </c>
      <c r="F506" s="161">
        <v>3</v>
      </c>
      <c r="G506" s="192">
        <v>0.23076923076923078</v>
      </c>
      <c r="H506" s="193">
        <v>0.25</v>
      </c>
      <c r="I506" s="150">
        <v>1</v>
      </c>
      <c r="J506" s="192">
        <v>0.1111111111111111</v>
      </c>
      <c r="K506" s="193">
        <v>0.125</v>
      </c>
    </row>
    <row r="507" spans="1:11" ht="11.25">
      <c r="A507" s="161"/>
      <c r="B507" s="187" t="s">
        <v>228</v>
      </c>
      <c r="C507" s="161">
        <v>2</v>
      </c>
      <c r="D507" s="192">
        <v>0.009216589861751152</v>
      </c>
      <c r="E507" s="193">
        <v>0.009852216748768473</v>
      </c>
      <c r="F507" s="161">
        <v>0</v>
      </c>
      <c r="G507" s="192">
        <v>0</v>
      </c>
      <c r="H507" s="193">
        <v>0</v>
      </c>
      <c r="I507" s="150">
        <v>0</v>
      </c>
      <c r="J507" s="192">
        <v>0</v>
      </c>
      <c r="K507" s="193">
        <v>0</v>
      </c>
    </row>
    <row r="508" spans="1:11" ht="11.25">
      <c r="A508" s="161"/>
      <c r="B508" s="187" t="s">
        <v>229</v>
      </c>
      <c r="C508" s="161">
        <v>7</v>
      </c>
      <c r="D508" s="192">
        <v>0.03225806451612903</v>
      </c>
      <c r="E508" s="193">
        <v>0.034482758620689655</v>
      </c>
      <c r="F508" s="161">
        <v>0</v>
      </c>
      <c r="G508" s="192">
        <v>0</v>
      </c>
      <c r="H508" s="193">
        <v>0</v>
      </c>
      <c r="I508" s="150">
        <v>0</v>
      </c>
      <c r="J508" s="192">
        <v>0</v>
      </c>
      <c r="K508" s="193">
        <v>0</v>
      </c>
    </row>
    <row r="509" spans="1:11" ht="11.25">
      <c r="A509" s="161"/>
      <c r="B509" s="187" t="s">
        <v>230</v>
      </c>
      <c r="C509" s="161">
        <v>0</v>
      </c>
      <c r="D509" s="192">
        <v>0</v>
      </c>
      <c r="E509" s="193">
        <v>0</v>
      </c>
      <c r="F509" s="161">
        <v>0</v>
      </c>
      <c r="G509" s="192">
        <v>0</v>
      </c>
      <c r="H509" s="193">
        <v>0</v>
      </c>
      <c r="I509" s="150">
        <v>0</v>
      </c>
      <c r="J509" s="192">
        <v>0</v>
      </c>
      <c r="K509" s="193">
        <v>0</v>
      </c>
    </row>
    <row r="510" spans="1:11" ht="11.25">
      <c r="A510" s="161"/>
      <c r="B510" s="187" t="s">
        <v>231</v>
      </c>
      <c r="C510" s="161">
        <v>1</v>
      </c>
      <c r="D510" s="192">
        <v>0.004608294930875576</v>
      </c>
      <c r="E510" s="193">
        <v>0.0049261083743842365</v>
      </c>
      <c r="F510" s="161">
        <v>0</v>
      </c>
      <c r="G510" s="192">
        <v>0</v>
      </c>
      <c r="H510" s="193">
        <v>0</v>
      </c>
      <c r="I510" s="150">
        <v>0</v>
      </c>
      <c r="J510" s="192">
        <v>0</v>
      </c>
      <c r="K510" s="193">
        <v>0</v>
      </c>
    </row>
    <row r="511" spans="1:11" ht="11.25">
      <c r="A511" s="161"/>
      <c r="B511" s="187" t="s">
        <v>232</v>
      </c>
      <c r="C511" s="161">
        <v>1</v>
      </c>
      <c r="D511" s="192">
        <v>0.004608294930875576</v>
      </c>
      <c r="E511" s="193">
        <v>0.0049261083743842365</v>
      </c>
      <c r="F511" s="161">
        <v>0</v>
      </c>
      <c r="G511" s="192">
        <v>0</v>
      </c>
      <c r="H511" s="193">
        <v>0</v>
      </c>
      <c r="I511" s="150">
        <v>0</v>
      </c>
      <c r="J511" s="192">
        <v>0</v>
      </c>
      <c r="K511" s="193">
        <v>0</v>
      </c>
    </row>
    <row r="512" spans="1:11" ht="11.25">
      <c r="A512" s="161"/>
      <c r="B512" s="187" t="s">
        <v>233</v>
      </c>
      <c r="C512" s="161">
        <v>2</v>
      </c>
      <c r="D512" s="192">
        <v>0.009216589861751152</v>
      </c>
      <c r="E512" s="193">
        <v>0.009852216748768473</v>
      </c>
      <c r="F512" s="161">
        <v>0</v>
      </c>
      <c r="G512" s="192">
        <v>0</v>
      </c>
      <c r="H512" s="193">
        <v>0</v>
      </c>
      <c r="I512" s="150">
        <v>0</v>
      </c>
      <c r="J512" s="192">
        <v>0</v>
      </c>
      <c r="K512" s="193">
        <v>0</v>
      </c>
    </row>
    <row r="513" spans="1:11" ht="11.25">
      <c r="A513" s="161"/>
      <c r="B513" s="187" t="s">
        <v>238</v>
      </c>
      <c r="C513" s="161">
        <v>1</v>
      </c>
      <c r="D513" s="192">
        <v>0.004608294930875576</v>
      </c>
      <c r="E513" s="193">
        <v>0.0049261083743842365</v>
      </c>
      <c r="F513" s="161">
        <v>0</v>
      </c>
      <c r="G513" s="192">
        <v>0</v>
      </c>
      <c r="H513" s="193">
        <v>0</v>
      </c>
      <c r="I513" s="150">
        <v>0</v>
      </c>
      <c r="J513" s="192">
        <v>0</v>
      </c>
      <c r="K513" s="193">
        <v>0</v>
      </c>
    </row>
    <row r="514" spans="1:11" ht="11.25">
      <c r="A514" s="161"/>
      <c r="B514" s="187" t="s">
        <v>239</v>
      </c>
      <c r="C514" s="161">
        <v>1</v>
      </c>
      <c r="D514" s="192">
        <v>0.004608294930875576</v>
      </c>
      <c r="E514" s="193">
        <v>0.0049261083743842365</v>
      </c>
      <c r="F514" s="161">
        <v>0</v>
      </c>
      <c r="G514" s="192">
        <v>0</v>
      </c>
      <c r="H514" s="193">
        <v>0</v>
      </c>
      <c r="I514" s="150">
        <v>0</v>
      </c>
      <c r="J514" s="192">
        <v>0</v>
      </c>
      <c r="K514" s="193">
        <v>0</v>
      </c>
    </row>
    <row r="515" spans="1:11" ht="11.25">
      <c r="A515" s="161"/>
      <c r="B515" s="187" t="s">
        <v>240</v>
      </c>
      <c r="C515" s="161">
        <v>1</v>
      </c>
      <c r="D515" s="192">
        <v>0.004608294930875576</v>
      </c>
      <c r="E515" s="193">
        <v>0.0049261083743842365</v>
      </c>
      <c r="F515" s="161">
        <v>0</v>
      </c>
      <c r="G515" s="192">
        <v>0</v>
      </c>
      <c r="H515" s="193">
        <v>0</v>
      </c>
      <c r="I515" s="150">
        <v>0</v>
      </c>
      <c r="J515" s="192">
        <v>0</v>
      </c>
      <c r="K515" s="193">
        <v>0</v>
      </c>
    </row>
    <row r="516" spans="1:11" ht="11.25">
      <c r="A516" s="161"/>
      <c r="B516" s="187" t="s">
        <v>241</v>
      </c>
      <c r="C516" s="161">
        <v>2</v>
      </c>
      <c r="D516" s="192">
        <v>0.009216589861751152</v>
      </c>
      <c r="E516" s="193">
        <v>0.009852216748768473</v>
      </c>
      <c r="F516" s="161">
        <v>0</v>
      </c>
      <c r="G516" s="192">
        <v>0</v>
      </c>
      <c r="H516" s="193">
        <v>0</v>
      </c>
      <c r="I516" s="150">
        <v>0</v>
      </c>
      <c r="J516" s="192">
        <v>0</v>
      </c>
      <c r="K516" s="193">
        <v>0</v>
      </c>
    </row>
    <row r="517" spans="1:11" ht="11.25">
      <c r="A517" s="166"/>
      <c r="B517" s="190" t="s">
        <v>130</v>
      </c>
      <c r="C517" s="166">
        <v>14</v>
      </c>
      <c r="D517" s="202">
        <v>0.06451612903225806</v>
      </c>
      <c r="E517" s="222" t="s">
        <v>131</v>
      </c>
      <c r="F517" s="166">
        <v>1</v>
      </c>
      <c r="G517" s="202">
        <v>0.07692307692307693</v>
      </c>
      <c r="H517" s="222" t="s">
        <v>131</v>
      </c>
      <c r="I517" s="154">
        <v>1</v>
      </c>
      <c r="J517" s="202">
        <v>0.1111111111111111</v>
      </c>
      <c r="K517" s="222" t="s">
        <v>131</v>
      </c>
    </row>
    <row r="518" spans="1:11" ht="11.25">
      <c r="A518" s="161" t="s">
        <v>312</v>
      </c>
      <c r="B518" s="150"/>
      <c r="C518" s="150"/>
      <c r="D518" s="192"/>
      <c r="E518" s="192"/>
      <c r="F518" s="192"/>
      <c r="G518" s="192"/>
      <c r="H518" s="192"/>
      <c r="I518" s="150"/>
      <c r="J518" s="150"/>
      <c r="K518" s="157"/>
    </row>
    <row r="519" spans="1:11" ht="11.25">
      <c r="A519" s="696"/>
      <c r="B519" s="697"/>
      <c r="C519" s="154"/>
      <c r="D519" s="154"/>
      <c r="E519" s="154"/>
      <c r="F519" s="154"/>
      <c r="G519" s="154"/>
      <c r="H519" s="154"/>
      <c r="I519" s="154"/>
      <c r="J519" s="154"/>
      <c r="K519" s="155"/>
    </row>
    <row r="520" spans="1:11" ht="13.5" customHeight="1">
      <c r="A520" s="144" t="s">
        <v>79</v>
      </c>
      <c r="B520" s="145"/>
      <c r="C520" s="145"/>
      <c r="D520" s="179"/>
      <c r="E520" s="179"/>
      <c r="F520" s="145"/>
      <c r="G520" s="179"/>
      <c r="H520" s="179"/>
      <c r="I520" s="145"/>
      <c r="J520" s="179"/>
      <c r="K520" s="147" t="s">
        <v>313</v>
      </c>
    </row>
    <row r="521" spans="1:11" ht="13.5" customHeight="1">
      <c r="A521" s="149" t="s">
        <v>95</v>
      </c>
      <c r="B521" s="150"/>
      <c r="C521" s="150"/>
      <c r="D521" s="150"/>
      <c r="E521" s="150"/>
      <c r="F521" s="150"/>
      <c r="G521" s="150"/>
      <c r="H521" s="150"/>
      <c r="I521" s="150"/>
      <c r="J521" s="150"/>
      <c r="K521" s="193"/>
    </row>
    <row r="522" spans="1:11" ht="13.5" customHeight="1">
      <c r="A522" s="253" t="s">
        <v>118</v>
      </c>
      <c r="B522" s="154"/>
      <c r="C522" s="154"/>
      <c r="D522" s="154"/>
      <c r="E522" s="154"/>
      <c r="F522" s="154"/>
      <c r="G522" s="154"/>
      <c r="H522" s="154"/>
      <c r="I522" s="154"/>
      <c r="J522" s="154"/>
      <c r="K522" s="155"/>
    </row>
    <row r="523" spans="1:11" ht="12" customHeight="1">
      <c r="A523" s="200" t="s">
        <v>106</v>
      </c>
      <c r="B523" s="154"/>
      <c r="C523" s="154"/>
      <c r="D523" s="154"/>
      <c r="E523" s="154"/>
      <c r="F523" s="154"/>
      <c r="G523" s="154"/>
      <c r="H523" s="154"/>
      <c r="I523" s="154"/>
      <c r="J523" s="154"/>
      <c r="K523" s="155"/>
    </row>
    <row r="524" spans="1:11" ht="12.75">
      <c r="A524" s="156"/>
      <c r="B524" s="157"/>
      <c r="C524" s="236" t="s">
        <v>21</v>
      </c>
      <c r="D524" s="246"/>
      <c r="E524" s="246"/>
      <c r="F524" s="238" t="s">
        <v>67</v>
      </c>
      <c r="G524" s="246"/>
      <c r="H524" s="246"/>
      <c r="I524" s="238" t="s">
        <v>294</v>
      </c>
      <c r="J524" s="246"/>
      <c r="K524" s="251"/>
    </row>
    <row r="525" spans="1:11" ht="13.5" customHeight="1">
      <c r="A525" s="161"/>
      <c r="B525" s="152"/>
      <c r="C525" s="214"/>
      <c r="D525" s="214" t="s">
        <v>16</v>
      </c>
      <c r="E525" s="214" t="s">
        <v>16</v>
      </c>
      <c r="F525" s="241"/>
      <c r="G525" s="214" t="s">
        <v>16</v>
      </c>
      <c r="H525" s="214" t="s">
        <v>16</v>
      </c>
      <c r="I525" s="241"/>
      <c r="J525" s="214" t="s">
        <v>16</v>
      </c>
      <c r="K525" s="216" t="s">
        <v>16</v>
      </c>
    </row>
    <row r="526" spans="1:11" ht="12.75">
      <c r="A526" s="217"/>
      <c r="B526" s="242"/>
      <c r="C526" s="214"/>
      <c r="D526" s="214" t="s">
        <v>120</v>
      </c>
      <c r="E526" s="214" t="s">
        <v>121</v>
      </c>
      <c r="F526" s="241"/>
      <c r="G526" s="214" t="s">
        <v>120</v>
      </c>
      <c r="H526" s="214" t="s">
        <v>121</v>
      </c>
      <c r="I526" s="241"/>
      <c r="J526" s="214" t="s">
        <v>120</v>
      </c>
      <c r="K526" s="216" t="s">
        <v>121</v>
      </c>
    </row>
    <row r="527" spans="1:11" ht="11.25">
      <c r="A527" s="166"/>
      <c r="B527" s="155"/>
      <c r="C527" s="218" t="s">
        <v>15</v>
      </c>
      <c r="D527" s="218" t="s">
        <v>122</v>
      </c>
      <c r="E527" s="218" t="s">
        <v>122</v>
      </c>
      <c r="F527" s="219" t="s">
        <v>15</v>
      </c>
      <c r="G527" s="218" t="s">
        <v>122</v>
      </c>
      <c r="H527" s="218" t="s">
        <v>122</v>
      </c>
      <c r="I527" s="219" t="s">
        <v>15</v>
      </c>
      <c r="J527" s="218" t="s">
        <v>122</v>
      </c>
      <c r="K527" s="220" t="s">
        <v>122</v>
      </c>
    </row>
    <row r="528" spans="1:11" ht="11.25">
      <c r="A528" s="196" t="s">
        <v>242</v>
      </c>
      <c r="B528" s="197" t="s">
        <v>243</v>
      </c>
      <c r="C528" s="156"/>
      <c r="D528" s="179"/>
      <c r="E528" s="186"/>
      <c r="F528" s="156"/>
      <c r="G528" s="179"/>
      <c r="H528" s="186"/>
      <c r="I528" s="156"/>
      <c r="J528" s="179"/>
      <c r="K528" s="186"/>
    </row>
    <row r="529" spans="1:11" ht="11.25">
      <c r="A529" s="161"/>
      <c r="B529" s="188" t="s">
        <v>244</v>
      </c>
      <c r="C529" s="161">
        <v>3</v>
      </c>
      <c r="D529" s="192">
        <v>0.013824884792626729</v>
      </c>
      <c r="E529" s="193">
        <v>0.020134228187919462</v>
      </c>
      <c r="F529" s="161">
        <v>0</v>
      </c>
      <c r="G529" s="192">
        <v>0</v>
      </c>
      <c r="H529" s="193">
        <v>0</v>
      </c>
      <c r="I529" s="161">
        <v>1</v>
      </c>
      <c r="J529" s="192">
        <v>0.1111111111111111</v>
      </c>
      <c r="K529" s="193">
        <v>0.125</v>
      </c>
    </row>
    <row r="530" spans="1:11" ht="11.25">
      <c r="A530" s="161"/>
      <c r="B530" s="188" t="s">
        <v>245</v>
      </c>
      <c r="C530" s="161">
        <v>0</v>
      </c>
      <c r="D530" s="192">
        <v>0</v>
      </c>
      <c r="E530" s="193">
        <v>0</v>
      </c>
      <c r="F530" s="161">
        <v>0</v>
      </c>
      <c r="G530" s="192">
        <v>0</v>
      </c>
      <c r="H530" s="193">
        <v>0</v>
      </c>
      <c r="I530" s="161">
        <v>0</v>
      </c>
      <c r="J530" s="192">
        <v>0</v>
      </c>
      <c r="K530" s="193">
        <v>0</v>
      </c>
    </row>
    <row r="531" spans="1:11" ht="11.25">
      <c r="A531" s="161"/>
      <c r="B531" s="188" t="s">
        <v>246</v>
      </c>
      <c r="C531" s="161">
        <v>1</v>
      </c>
      <c r="D531" s="192">
        <v>0.004608294930875576</v>
      </c>
      <c r="E531" s="193">
        <v>0.006711409395973154</v>
      </c>
      <c r="F531" s="161">
        <v>0</v>
      </c>
      <c r="G531" s="192">
        <v>0</v>
      </c>
      <c r="H531" s="193">
        <v>0</v>
      </c>
      <c r="I531" s="161">
        <v>0</v>
      </c>
      <c r="J531" s="192">
        <v>0</v>
      </c>
      <c r="K531" s="193">
        <v>0</v>
      </c>
    </row>
    <row r="532" spans="1:11" ht="11.25">
      <c r="A532" s="161"/>
      <c r="B532" s="188" t="s">
        <v>247</v>
      </c>
      <c r="C532" s="161">
        <v>6</v>
      </c>
      <c r="D532" s="192">
        <v>0.027649769585253458</v>
      </c>
      <c r="E532" s="193">
        <v>0.040268456375838924</v>
      </c>
      <c r="F532" s="161">
        <v>0</v>
      </c>
      <c r="G532" s="192">
        <v>0</v>
      </c>
      <c r="H532" s="193">
        <v>0</v>
      </c>
      <c r="I532" s="161">
        <v>0</v>
      </c>
      <c r="J532" s="192">
        <v>0</v>
      </c>
      <c r="K532" s="193">
        <v>0</v>
      </c>
    </row>
    <row r="533" spans="1:11" ht="11.25">
      <c r="A533" s="161"/>
      <c r="B533" s="188" t="s">
        <v>248</v>
      </c>
      <c r="C533" s="161">
        <v>10</v>
      </c>
      <c r="D533" s="192">
        <v>0.04608294930875576</v>
      </c>
      <c r="E533" s="193">
        <v>0.06711409395973154</v>
      </c>
      <c r="F533" s="161">
        <v>0</v>
      </c>
      <c r="G533" s="192">
        <v>0</v>
      </c>
      <c r="H533" s="193">
        <v>0</v>
      </c>
      <c r="I533" s="161">
        <v>0</v>
      </c>
      <c r="J533" s="192">
        <v>0</v>
      </c>
      <c r="K533" s="193">
        <v>0</v>
      </c>
    </row>
    <row r="534" spans="1:11" ht="11.25">
      <c r="A534" s="161"/>
      <c r="B534" s="188" t="s">
        <v>249</v>
      </c>
      <c r="C534" s="161">
        <v>3</v>
      </c>
      <c r="D534" s="192">
        <v>0.013824884792626729</v>
      </c>
      <c r="E534" s="193">
        <v>0.020134228187919462</v>
      </c>
      <c r="F534" s="161">
        <v>0</v>
      </c>
      <c r="G534" s="192">
        <v>0</v>
      </c>
      <c r="H534" s="193">
        <v>0</v>
      </c>
      <c r="I534" s="161">
        <v>0</v>
      </c>
      <c r="J534" s="192">
        <v>0</v>
      </c>
      <c r="K534" s="193">
        <v>0</v>
      </c>
    </row>
    <row r="535" spans="1:11" ht="11.25">
      <c r="A535" s="161"/>
      <c r="B535" s="188" t="s">
        <v>250</v>
      </c>
      <c r="C535" s="161">
        <v>10</v>
      </c>
      <c r="D535" s="192">
        <v>0.04608294930875576</v>
      </c>
      <c r="E535" s="193">
        <v>0.06711409395973154</v>
      </c>
      <c r="F535" s="161">
        <v>0</v>
      </c>
      <c r="G535" s="192">
        <v>0</v>
      </c>
      <c r="H535" s="193">
        <v>0</v>
      </c>
      <c r="I535" s="161">
        <v>1</v>
      </c>
      <c r="J535" s="192">
        <v>0.1111111111111111</v>
      </c>
      <c r="K535" s="193">
        <v>0.125</v>
      </c>
    </row>
    <row r="536" spans="1:11" ht="11.25">
      <c r="A536" s="161"/>
      <c r="B536" s="188" t="s">
        <v>251</v>
      </c>
      <c r="C536" s="161">
        <v>3</v>
      </c>
      <c r="D536" s="192">
        <v>0.013824884792626729</v>
      </c>
      <c r="E536" s="193">
        <v>0.020134228187919462</v>
      </c>
      <c r="F536" s="161">
        <v>0</v>
      </c>
      <c r="G536" s="192">
        <v>0</v>
      </c>
      <c r="H536" s="193">
        <v>0</v>
      </c>
      <c r="I536" s="161">
        <v>1</v>
      </c>
      <c r="J536" s="192">
        <v>0.1111111111111111</v>
      </c>
      <c r="K536" s="193">
        <v>0.125</v>
      </c>
    </row>
    <row r="537" spans="1:11" ht="11.25">
      <c r="A537" s="161"/>
      <c r="B537" s="188" t="s">
        <v>252</v>
      </c>
      <c r="C537" s="161">
        <v>5</v>
      </c>
      <c r="D537" s="192">
        <v>0.02304147465437788</v>
      </c>
      <c r="E537" s="193">
        <v>0.03355704697986577</v>
      </c>
      <c r="F537" s="161">
        <v>0</v>
      </c>
      <c r="G537" s="192">
        <v>0</v>
      </c>
      <c r="H537" s="193">
        <v>0</v>
      </c>
      <c r="I537" s="161">
        <v>0</v>
      </c>
      <c r="J537" s="192">
        <v>0</v>
      </c>
      <c r="K537" s="193">
        <v>0</v>
      </c>
    </row>
    <row r="538" spans="1:11" ht="11.25">
      <c r="A538" s="161"/>
      <c r="B538" s="188" t="s">
        <v>253</v>
      </c>
      <c r="C538" s="161">
        <v>16</v>
      </c>
      <c r="D538" s="192">
        <v>0.07373271889400922</v>
      </c>
      <c r="E538" s="193">
        <v>0.10738255033557047</v>
      </c>
      <c r="F538" s="161">
        <v>0</v>
      </c>
      <c r="G538" s="192">
        <v>0</v>
      </c>
      <c r="H538" s="193">
        <v>0</v>
      </c>
      <c r="I538" s="161">
        <v>0</v>
      </c>
      <c r="J538" s="192">
        <v>0</v>
      </c>
      <c r="K538" s="193">
        <v>0</v>
      </c>
    </row>
    <row r="539" spans="1:11" ht="11.25">
      <c r="A539" s="161"/>
      <c r="B539" s="188" t="s">
        <v>254</v>
      </c>
      <c r="C539" s="161">
        <v>2</v>
      </c>
      <c r="D539" s="192">
        <v>0.009216589861751152</v>
      </c>
      <c r="E539" s="193">
        <v>0.013422818791946308</v>
      </c>
      <c r="F539" s="161">
        <v>1</v>
      </c>
      <c r="G539" s="192">
        <v>0.07692307692307693</v>
      </c>
      <c r="H539" s="193">
        <v>0.16666666666666666</v>
      </c>
      <c r="I539" s="161">
        <v>0</v>
      </c>
      <c r="J539" s="192">
        <v>0</v>
      </c>
      <c r="K539" s="193">
        <v>0</v>
      </c>
    </row>
    <row r="540" spans="1:11" ht="11.25">
      <c r="A540" s="161"/>
      <c r="B540" s="188" t="s">
        <v>255</v>
      </c>
      <c r="C540" s="161">
        <v>17</v>
      </c>
      <c r="D540" s="192">
        <v>0.07834101382488479</v>
      </c>
      <c r="E540" s="193">
        <v>0.11409395973154363</v>
      </c>
      <c r="F540" s="161">
        <v>0</v>
      </c>
      <c r="G540" s="192">
        <v>0</v>
      </c>
      <c r="H540" s="193">
        <v>0</v>
      </c>
      <c r="I540" s="161">
        <v>1</v>
      </c>
      <c r="J540" s="192">
        <v>0.1111111111111111</v>
      </c>
      <c r="K540" s="193">
        <v>0.125</v>
      </c>
    </row>
    <row r="541" spans="1:11" ht="11.25">
      <c r="A541" s="161"/>
      <c r="B541" s="188" t="s">
        <v>256</v>
      </c>
      <c r="C541" s="161">
        <v>6</v>
      </c>
      <c r="D541" s="192">
        <v>0.027649769585253458</v>
      </c>
      <c r="E541" s="193">
        <v>0.040268456375838924</v>
      </c>
      <c r="F541" s="161">
        <v>0</v>
      </c>
      <c r="G541" s="192">
        <v>0</v>
      </c>
      <c r="H541" s="193">
        <v>0</v>
      </c>
      <c r="I541" s="161">
        <v>0</v>
      </c>
      <c r="J541" s="192">
        <v>0</v>
      </c>
      <c r="K541" s="193">
        <v>0</v>
      </c>
    </row>
    <row r="542" spans="1:11" ht="11.25">
      <c r="A542" s="161"/>
      <c r="B542" s="188" t="s">
        <v>257</v>
      </c>
      <c r="C542" s="161">
        <v>1</v>
      </c>
      <c r="D542" s="192">
        <v>0.004608294930875576</v>
      </c>
      <c r="E542" s="193">
        <v>0.006711409395973154</v>
      </c>
      <c r="F542" s="161">
        <v>0</v>
      </c>
      <c r="G542" s="192">
        <v>0</v>
      </c>
      <c r="H542" s="193">
        <v>0</v>
      </c>
      <c r="I542" s="161">
        <v>0</v>
      </c>
      <c r="J542" s="192">
        <v>0</v>
      </c>
      <c r="K542" s="193">
        <v>0</v>
      </c>
    </row>
    <row r="543" spans="1:11" ht="11.25">
      <c r="A543" s="161"/>
      <c r="B543" s="188" t="s">
        <v>258</v>
      </c>
      <c r="C543" s="161">
        <v>28</v>
      </c>
      <c r="D543" s="192">
        <v>0.12903225806451613</v>
      </c>
      <c r="E543" s="193">
        <v>0.18791946308724833</v>
      </c>
      <c r="F543" s="161">
        <v>0</v>
      </c>
      <c r="G543" s="192">
        <v>0</v>
      </c>
      <c r="H543" s="193">
        <v>0</v>
      </c>
      <c r="I543" s="161">
        <v>2</v>
      </c>
      <c r="J543" s="192">
        <v>0.2222222222222222</v>
      </c>
      <c r="K543" s="193">
        <v>0.25</v>
      </c>
    </row>
    <row r="544" spans="1:11" ht="11.25">
      <c r="A544" s="161"/>
      <c r="B544" s="188" t="s">
        <v>259</v>
      </c>
      <c r="C544" s="161">
        <v>9</v>
      </c>
      <c r="D544" s="192">
        <v>0.041474654377880185</v>
      </c>
      <c r="E544" s="193">
        <v>0.06040268456375839</v>
      </c>
      <c r="F544" s="161">
        <v>3</v>
      </c>
      <c r="G544" s="192">
        <v>0.23076923076923078</v>
      </c>
      <c r="H544" s="193">
        <v>0.5</v>
      </c>
      <c r="I544" s="161">
        <v>0</v>
      </c>
      <c r="J544" s="192">
        <v>0</v>
      </c>
      <c r="K544" s="193">
        <v>0</v>
      </c>
    </row>
    <row r="545" spans="1:11" ht="11.25">
      <c r="A545" s="161"/>
      <c r="B545" s="188" t="s">
        <v>260</v>
      </c>
      <c r="C545" s="161">
        <v>6</v>
      </c>
      <c r="D545" s="192">
        <v>0.027649769585253458</v>
      </c>
      <c r="E545" s="193">
        <v>0.040268456375838924</v>
      </c>
      <c r="F545" s="161">
        <v>1</v>
      </c>
      <c r="G545" s="192">
        <v>0.07692307692307693</v>
      </c>
      <c r="H545" s="193">
        <v>0.16666666666666666</v>
      </c>
      <c r="I545" s="161">
        <v>0</v>
      </c>
      <c r="J545" s="192">
        <v>0</v>
      </c>
      <c r="K545" s="193">
        <v>0</v>
      </c>
    </row>
    <row r="546" spans="1:11" ht="11.25">
      <c r="A546" s="161"/>
      <c r="B546" s="188" t="s">
        <v>261</v>
      </c>
      <c r="C546" s="161">
        <v>5</v>
      </c>
      <c r="D546" s="192">
        <v>0.02304147465437788</v>
      </c>
      <c r="E546" s="193">
        <v>0.03355704697986577</v>
      </c>
      <c r="F546" s="161">
        <v>0</v>
      </c>
      <c r="G546" s="192">
        <v>0</v>
      </c>
      <c r="H546" s="193">
        <v>0</v>
      </c>
      <c r="I546" s="161">
        <v>0</v>
      </c>
      <c r="J546" s="192">
        <v>0</v>
      </c>
      <c r="K546" s="193">
        <v>0</v>
      </c>
    </row>
    <row r="547" spans="1:11" ht="11.25">
      <c r="A547" s="161"/>
      <c r="B547" s="188" t="s">
        <v>262</v>
      </c>
      <c r="C547" s="161">
        <v>14</v>
      </c>
      <c r="D547" s="192">
        <v>0.06451612903225806</v>
      </c>
      <c r="E547" s="193">
        <v>0.09395973154362416</v>
      </c>
      <c r="F547" s="161">
        <v>0</v>
      </c>
      <c r="G547" s="192">
        <v>0</v>
      </c>
      <c r="H547" s="193">
        <v>0</v>
      </c>
      <c r="I547" s="161">
        <v>1</v>
      </c>
      <c r="J547" s="192">
        <v>0.1111111111111111</v>
      </c>
      <c r="K547" s="193">
        <v>0.125</v>
      </c>
    </row>
    <row r="548" spans="1:11" ht="11.25">
      <c r="A548" s="161"/>
      <c r="B548" s="188" t="s">
        <v>263</v>
      </c>
      <c r="C548" s="161">
        <v>4</v>
      </c>
      <c r="D548" s="192">
        <v>0.018433179723502304</v>
      </c>
      <c r="E548" s="193">
        <v>0.026845637583892617</v>
      </c>
      <c r="F548" s="161">
        <v>1</v>
      </c>
      <c r="G548" s="192">
        <v>0.07692307692307693</v>
      </c>
      <c r="H548" s="193">
        <v>0.16666666666666666</v>
      </c>
      <c r="I548" s="161">
        <v>1</v>
      </c>
      <c r="J548" s="192">
        <v>0.1111111111111111</v>
      </c>
      <c r="K548" s="193">
        <v>0.125</v>
      </c>
    </row>
    <row r="549" spans="1:11" ht="11.25">
      <c r="A549" s="166"/>
      <c r="B549" s="198" t="s">
        <v>130</v>
      </c>
      <c r="C549" s="166">
        <v>68</v>
      </c>
      <c r="D549" s="202">
        <v>0.31336405529953915</v>
      </c>
      <c r="E549" s="222" t="s">
        <v>131</v>
      </c>
      <c r="F549" s="166">
        <v>7</v>
      </c>
      <c r="G549" s="202">
        <v>0.5384615384615384</v>
      </c>
      <c r="H549" s="222" t="s">
        <v>131</v>
      </c>
      <c r="I549" s="166">
        <v>1</v>
      </c>
      <c r="J549" s="202">
        <v>0.1111111111111111</v>
      </c>
      <c r="K549" s="222" t="s">
        <v>131</v>
      </c>
    </row>
    <row r="550" spans="1:11" ht="11.25">
      <c r="A550" s="156" t="s">
        <v>312</v>
      </c>
      <c r="B550" s="145"/>
      <c r="C550" s="145"/>
      <c r="D550" s="179"/>
      <c r="E550" s="179"/>
      <c r="F550" s="179"/>
      <c r="G550" s="179"/>
      <c r="H550" s="179"/>
      <c r="I550" s="145"/>
      <c r="J550" s="145"/>
      <c r="K550" s="157"/>
    </row>
    <row r="551" spans="1:11" ht="11.25">
      <c r="A551" s="698" t="s">
        <v>314</v>
      </c>
      <c r="B551" s="697"/>
      <c r="C551" s="154"/>
      <c r="D551" s="202"/>
      <c r="E551" s="202"/>
      <c r="F551" s="154"/>
      <c r="G551" s="202"/>
      <c r="H551" s="202"/>
      <c r="I551" s="154"/>
      <c r="J551" s="202"/>
      <c r="K551" s="224"/>
    </row>
  </sheetData>
  <mergeCells count="2">
    <mergeCell ref="A519:B519"/>
    <mergeCell ref="A551:B551"/>
  </mergeCells>
  <printOptions horizontalCentered="1"/>
  <pageMargins left="0.24" right="0.25" top="0.45" bottom="0.24" header="0.44" footer="0.24"/>
  <pageSetup horizontalDpi="300" verticalDpi="300" orientation="landscape" r:id="rId2"/>
  <headerFooter alignWithMargins="0">
    <oddHeader xml:space="preserve">&amp;C </oddHeader>
  </headerFooter>
  <rowBreaks count="7" manualBreakCount="7">
    <brk id="45" max="10" man="1"/>
    <brk id="94" max="10" man="1"/>
    <brk id="192" max="10" man="1"/>
    <brk id="236" max="10" man="1"/>
    <brk id="285" max="10" man="1"/>
    <brk id="334" max="10" man="1"/>
    <brk id="519" max="255" man="1"/>
  </rowBreaks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8"/>
  <sheetViews>
    <sheetView showGridLines="0" workbookViewId="0" topLeftCell="A1">
      <selection activeCell="E25" sqref="E25"/>
    </sheetView>
  </sheetViews>
  <sheetFormatPr defaultColWidth="9.140625" defaultRowHeight="12.75"/>
  <cols>
    <col min="1" max="1" width="3.421875" style="270" customWidth="1"/>
    <col min="2" max="2" width="36.57421875" style="270" customWidth="1"/>
    <col min="3" max="3" width="7.421875" style="270" customWidth="1"/>
    <col min="4" max="5" width="12.140625" style="270" customWidth="1"/>
    <col min="6" max="6" width="7.421875" style="270" customWidth="1"/>
    <col min="7" max="8" width="12.00390625" style="270" customWidth="1"/>
    <col min="9" max="9" width="7.421875" style="270" customWidth="1"/>
    <col min="10" max="11" width="12.140625" style="270" customWidth="1"/>
    <col min="12" max="16384" width="7.8515625" style="270" customWidth="1"/>
  </cols>
  <sheetData>
    <row r="1" spans="1:11" s="259" customFormat="1" ht="12.75">
      <c r="A1" s="255" t="s">
        <v>79</v>
      </c>
      <c r="B1" s="256"/>
      <c r="C1" s="257"/>
      <c r="D1" s="257"/>
      <c r="E1" s="257"/>
      <c r="F1" s="257"/>
      <c r="G1" s="257"/>
      <c r="H1" s="257"/>
      <c r="I1" s="256"/>
      <c r="J1" s="256"/>
      <c r="K1" s="258" t="s">
        <v>316</v>
      </c>
    </row>
    <row r="2" spans="1:11" s="259" customFormat="1" ht="12.75">
      <c r="A2" s="260" t="s">
        <v>95</v>
      </c>
      <c r="B2" s="261"/>
      <c r="C2" s="262"/>
      <c r="D2" s="262"/>
      <c r="E2" s="262"/>
      <c r="F2" s="262"/>
      <c r="G2" s="262"/>
      <c r="H2" s="262"/>
      <c r="I2" s="261"/>
      <c r="J2" s="261"/>
      <c r="K2" s="263"/>
    </row>
    <row r="3" spans="1:11" s="259" customFormat="1" ht="12.75">
      <c r="A3" s="149" t="s">
        <v>317</v>
      </c>
      <c r="B3" s="261"/>
      <c r="C3" s="262"/>
      <c r="D3" s="262"/>
      <c r="E3" s="262"/>
      <c r="F3" s="262"/>
      <c r="G3" s="262"/>
      <c r="H3" s="262"/>
      <c r="I3" s="261"/>
      <c r="J3" s="261"/>
      <c r="K3" s="263"/>
    </row>
    <row r="4" spans="1:14" ht="12.75">
      <c r="A4" s="264" t="s">
        <v>108</v>
      </c>
      <c r="B4" s="265"/>
      <c r="C4" s="265"/>
      <c r="D4" s="265"/>
      <c r="E4" s="265"/>
      <c r="F4" s="265"/>
      <c r="G4" s="266"/>
      <c r="H4" s="266"/>
      <c r="I4" s="267"/>
      <c r="J4" s="267"/>
      <c r="K4" s="268"/>
      <c r="L4" s="269"/>
      <c r="M4" s="269"/>
      <c r="N4" s="269"/>
    </row>
    <row r="5" spans="1:17" ht="11.25">
      <c r="A5" s="271"/>
      <c r="B5" s="256"/>
      <c r="C5" s="271"/>
      <c r="D5" s="272" t="s">
        <v>16</v>
      </c>
      <c r="E5" s="273" t="s">
        <v>16</v>
      </c>
      <c r="G5" s="274"/>
      <c r="H5" s="274"/>
      <c r="I5" s="275"/>
      <c r="J5" s="275"/>
      <c r="K5" s="276"/>
      <c r="L5" s="274"/>
      <c r="M5" s="274"/>
      <c r="N5" s="274"/>
      <c r="O5" s="274"/>
      <c r="P5" s="274"/>
      <c r="Q5" s="274"/>
    </row>
    <row r="6" spans="1:18" ht="11.25">
      <c r="A6" s="277" t="s">
        <v>119</v>
      </c>
      <c r="B6" s="261"/>
      <c r="C6" s="278"/>
      <c r="D6" s="279" t="s">
        <v>120</v>
      </c>
      <c r="E6" s="276" t="s">
        <v>121</v>
      </c>
      <c r="G6" s="274"/>
      <c r="H6" s="274"/>
      <c r="I6" s="275"/>
      <c r="J6" s="275"/>
      <c r="K6" s="276"/>
      <c r="L6" s="274"/>
      <c r="M6" s="274"/>
      <c r="N6" s="274"/>
      <c r="O6" s="274"/>
      <c r="P6" s="274"/>
      <c r="Q6" s="274"/>
      <c r="R6" s="274"/>
    </row>
    <row r="7" spans="1:17" ht="11.25">
      <c r="A7" s="280"/>
      <c r="B7" s="265"/>
      <c r="C7" s="281" t="s">
        <v>15</v>
      </c>
      <c r="D7" s="282" t="s">
        <v>122</v>
      </c>
      <c r="E7" s="268" t="s">
        <v>122</v>
      </c>
      <c r="G7" s="274"/>
      <c r="H7" s="274"/>
      <c r="I7" s="275"/>
      <c r="J7" s="275"/>
      <c r="K7" s="276"/>
      <c r="L7" s="274"/>
      <c r="M7" s="274"/>
      <c r="N7" s="274"/>
      <c r="O7" s="274"/>
      <c r="P7" s="274"/>
      <c r="Q7" s="274"/>
    </row>
    <row r="8" spans="1:11" ht="11.25">
      <c r="A8" s="283"/>
      <c r="B8" s="284" t="s">
        <v>123</v>
      </c>
      <c r="C8" s="285">
        <v>271</v>
      </c>
      <c r="D8" s="286">
        <v>1</v>
      </c>
      <c r="E8" s="287"/>
      <c r="K8" s="288"/>
    </row>
    <row r="9" spans="1:11" ht="9.75" customHeight="1">
      <c r="A9" s="289" t="str">
        <f>"10.          "</f>
        <v>10.          </v>
      </c>
      <c r="B9" s="290" t="s">
        <v>318</v>
      </c>
      <c r="C9" s="289"/>
      <c r="D9" s="291"/>
      <c r="E9" s="288"/>
      <c r="K9" s="288"/>
    </row>
    <row r="10" spans="1:11" ht="9.75" customHeight="1">
      <c r="A10" s="289"/>
      <c r="B10" s="292" t="s">
        <v>319</v>
      </c>
      <c r="C10" s="289"/>
      <c r="D10" s="291"/>
      <c r="E10" s="288"/>
      <c r="F10" s="278"/>
      <c r="G10" s="261"/>
      <c r="H10" s="261"/>
      <c r="I10" s="261"/>
      <c r="J10" s="261"/>
      <c r="K10" s="288"/>
    </row>
    <row r="11" spans="1:14" ht="11.25">
      <c r="A11" s="278"/>
      <c r="B11" s="293" t="s">
        <v>320</v>
      </c>
      <c r="C11" s="289">
        <v>37</v>
      </c>
      <c r="D11" s="291">
        <v>0.13653136531365315</v>
      </c>
      <c r="E11" s="294">
        <v>0.13857677902621723</v>
      </c>
      <c r="G11" s="269"/>
      <c r="H11" s="269"/>
      <c r="I11" s="275"/>
      <c r="J11" s="275"/>
      <c r="K11" s="295"/>
      <c r="L11" s="269"/>
      <c r="M11" s="269"/>
      <c r="N11" s="269"/>
    </row>
    <row r="12" spans="1:14" ht="11.25">
      <c r="A12" s="278"/>
      <c r="B12" s="293" t="s">
        <v>321</v>
      </c>
      <c r="C12" s="289">
        <v>27</v>
      </c>
      <c r="D12" s="291">
        <v>0.0996309963099631</v>
      </c>
      <c r="E12" s="294">
        <v>0.10112359550561797</v>
      </c>
      <c r="G12" s="269"/>
      <c r="H12" s="269"/>
      <c r="I12" s="275"/>
      <c r="J12" s="275"/>
      <c r="K12" s="295"/>
      <c r="L12" s="269"/>
      <c r="M12" s="269"/>
      <c r="N12" s="269"/>
    </row>
    <row r="13" spans="1:14" ht="11.25">
      <c r="A13" s="278"/>
      <c r="B13" s="293" t="s">
        <v>322</v>
      </c>
      <c r="C13" s="289">
        <v>203</v>
      </c>
      <c r="D13" s="291">
        <v>0.7490774907749077</v>
      </c>
      <c r="E13" s="294">
        <v>0.7602996254681648</v>
      </c>
      <c r="G13" s="269"/>
      <c r="H13" s="269"/>
      <c r="I13" s="275"/>
      <c r="J13" s="275"/>
      <c r="K13" s="295"/>
      <c r="L13" s="269"/>
      <c r="M13" s="269"/>
      <c r="N13" s="269"/>
    </row>
    <row r="14" spans="1:11" ht="11.25">
      <c r="A14" s="280"/>
      <c r="B14" s="266" t="s">
        <v>130</v>
      </c>
      <c r="C14" s="296">
        <v>4</v>
      </c>
      <c r="D14" s="297">
        <v>0.014760147601476014</v>
      </c>
      <c r="E14" s="268" t="s">
        <v>131</v>
      </c>
      <c r="F14" s="298"/>
      <c r="K14" s="288"/>
    </row>
    <row r="15" spans="1:11" ht="11.25">
      <c r="A15" s="299" t="s">
        <v>323</v>
      </c>
      <c r="B15" s="270" t="s">
        <v>324</v>
      </c>
      <c r="C15" s="271"/>
      <c r="D15" s="300"/>
      <c r="E15" s="301"/>
      <c r="F15" s="298"/>
      <c r="K15" s="288"/>
    </row>
    <row r="16" spans="1:11" ht="11.25">
      <c r="A16" s="289"/>
      <c r="B16" s="290" t="s">
        <v>325</v>
      </c>
      <c r="C16" s="278"/>
      <c r="D16" s="261"/>
      <c r="E16" s="288"/>
      <c r="F16" s="298"/>
      <c r="K16" s="288"/>
    </row>
    <row r="17" spans="1:11" ht="11.25">
      <c r="A17" s="278"/>
      <c r="B17" s="290" t="s">
        <v>326</v>
      </c>
      <c r="C17" s="289">
        <v>55</v>
      </c>
      <c r="D17" s="291">
        <v>0.2029520295202952</v>
      </c>
      <c r="E17" s="294">
        <v>0.5092592592592593</v>
      </c>
      <c r="F17" s="298"/>
      <c r="K17" s="288"/>
    </row>
    <row r="18" spans="1:11" ht="11.25">
      <c r="A18" s="278"/>
      <c r="B18" s="290" t="s">
        <v>322</v>
      </c>
      <c r="C18" s="289">
        <v>53</v>
      </c>
      <c r="D18" s="291">
        <v>0.19557195571955718</v>
      </c>
      <c r="E18" s="294">
        <v>0.49074074074074076</v>
      </c>
      <c r="F18" s="298"/>
      <c r="K18" s="288"/>
    </row>
    <row r="19" spans="1:11" ht="11.25">
      <c r="A19" s="280"/>
      <c r="B19" s="266" t="s">
        <v>130</v>
      </c>
      <c r="C19" s="296">
        <v>163</v>
      </c>
      <c r="D19" s="297">
        <v>0.6014760147601476</v>
      </c>
      <c r="E19" s="268" t="s">
        <v>131</v>
      </c>
      <c r="F19" s="298"/>
      <c r="K19" s="288"/>
    </row>
    <row r="20" spans="1:11" s="261" customFormat="1" ht="3" customHeight="1">
      <c r="A20" s="280"/>
      <c r="B20" s="265"/>
      <c r="C20" s="280"/>
      <c r="D20" s="302"/>
      <c r="E20" s="303"/>
      <c r="K20" s="288"/>
    </row>
    <row r="21" spans="1:11" ht="45">
      <c r="A21" s="280"/>
      <c r="B21" s="304" t="s">
        <v>327</v>
      </c>
      <c r="C21" s="280">
        <v>55</v>
      </c>
      <c r="D21" s="286">
        <v>1</v>
      </c>
      <c r="E21" s="305"/>
      <c r="F21" s="298"/>
      <c r="K21" s="288"/>
    </row>
    <row r="22" spans="1:11" ht="11.25">
      <c r="A22" s="289" t="str">
        <f>"11b."</f>
        <v>11b.</v>
      </c>
      <c r="B22" s="306" t="s">
        <v>328</v>
      </c>
      <c r="C22" s="278"/>
      <c r="D22" s="261"/>
      <c r="E22" s="288"/>
      <c r="K22" s="288"/>
    </row>
    <row r="23" spans="1:11" ht="11.25">
      <c r="A23" s="278"/>
      <c r="B23" s="261" t="s">
        <v>329</v>
      </c>
      <c r="C23" s="278">
        <v>1</v>
      </c>
      <c r="D23" s="291">
        <v>0.01818181818181818</v>
      </c>
      <c r="E23" s="294">
        <v>0.01818181818181818</v>
      </c>
      <c r="K23" s="288"/>
    </row>
    <row r="24" spans="1:11" ht="11.25">
      <c r="A24" s="278"/>
      <c r="B24" s="293" t="s">
        <v>330</v>
      </c>
      <c r="C24" s="289">
        <v>3</v>
      </c>
      <c r="D24" s="291">
        <v>0.05454545454545454</v>
      </c>
      <c r="E24" s="294">
        <v>0.05454545454545454</v>
      </c>
      <c r="K24" s="288"/>
    </row>
    <row r="25" spans="1:11" ht="11.25">
      <c r="A25" s="278"/>
      <c r="B25" s="261" t="s">
        <v>331</v>
      </c>
      <c r="C25" s="278">
        <v>22</v>
      </c>
      <c r="D25" s="291">
        <v>0.4</v>
      </c>
      <c r="E25" s="294">
        <v>0.4</v>
      </c>
      <c r="K25" s="288"/>
    </row>
    <row r="26" spans="1:11" ht="11.25">
      <c r="A26" s="278"/>
      <c r="B26" s="261" t="s">
        <v>332</v>
      </c>
      <c r="C26" s="278">
        <v>21</v>
      </c>
      <c r="D26" s="291">
        <v>0.38181818181818183</v>
      </c>
      <c r="E26" s="294">
        <v>0.38181818181818183</v>
      </c>
      <c r="K26" s="288"/>
    </row>
    <row r="27" spans="1:11" ht="11.25">
      <c r="A27" s="278"/>
      <c r="B27" s="261" t="s">
        <v>333</v>
      </c>
      <c r="C27" s="278">
        <v>0</v>
      </c>
      <c r="D27" s="291">
        <v>0</v>
      </c>
      <c r="E27" s="294">
        <v>0</v>
      </c>
      <c r="K27" s="288"/>
    </row>
    <row r="28" spans="1:11" ht="11.25">
      <c r="A28" s="278"/>
      <c r="B28" s="261" t="s">
        <v>334</v>
      </c>
      <c r="C28" s="278">
        <v>2</v>
      </c>
      <c r="D28" s="291">
        <v>0.03636363636363636</v>
      </c>
      <c r="E28" s="294">
        <v>0.03636363636363636</v>
      </c>
      <c r="K28" s="288"/>
    </row>
    <row r="29" spans="1:11" ht="11.25">
      <c r="A29" s="278"/>
      <c r="B29" s="261" t="s">
        <v>335</v>
      </c>
      <c r="C29" s="278">
        <v>0</v>
      </c>
      <c r="D29" s="291">
        <v>0</v>
      </c>
      <c r="E29" s="294">
        <v>0</v>
      </c>
      <c r="K29" s="288"/>
    </row>
    <row r="30" spans="1:11" ht="11.25">
      <c r="A30" s="278"/>
      <c r="B30" s="261" t="s">
        <v>336</v>
      </c>
      <c r="C30" s="278">
        <v>3</v>
      </c>
      <c r="D30" s="291">
        <v>0.05454545454545454</v>
      </c>
      <c r="E30" s="294">
        <v>0.05454545454545454</v>
      </c>
      <c r="K30" s="288"/>
    </row>
    <row r="31" spans="1:11" ht="11.25">
      <c r="A31" s="278"/>
      <c r="B31" s="261" t="s">
        <v>337</v>
      </c>
      <c r="C31" s="278">
        <v>1</v>
      </c>
      <c r="D31" s="291">
        <v>0.01818181818181818</v>
      </c>
      <c r="E31" s="294">
        <v>0.01818181818181818</v>
      </c>
      <c r="K31" s="288"/>
    </row>
    <row r="32" spans="1:11" ht="11.25">
      <c r="A32" s="278"/>
      <c r="B32" s="261" t="s">
        <v>135</v>
      </c>
      <c r="C32" s="278">
        <v>2</v>
      </c>
      <c r="D32" s="291">
        <v>0.03636363636363636</v>
      </c>
      <c r="E32" s="294">
        <v>0.03636363636363636</v>
      </c>
      <c r="K32" s="288"/>
    </row>
    <row r="33" spans="1:11" ht="11.25">
      <c r="A33" s="280"/>
      <c r="B33" s="265" t="s">
        <v>130</v>
      </c>
      <c r="C33" s="280">
        <v>0</v>
      </c>
      <c r="D33" s="297">
        <v>0</v>
      </c>
      <c r="E33" s="268" t="s">
        <v>131</v>
      </c>
      <c r="K33" s="288"/>
    </row>
    <row r="34" spans="1:11" ht="11.25">
      <c r="A34" s="289" t="str">
        <f>"12."</f>
        <v>12.</v>
      </c>
      <c r="B34" s="307" t="s">
        <v>338</v>
      </c>
      <c r="C34" s="278"/>
      <c r="D34" s="308"/>
      <c r="E34" s="309"/>
      <c r="K34" s="288"/>
    </row>
    <row r="35" spans="1:11" ht="9.75" customHeight="1">
      <c r="A35" s="278"/>
      <c r="B35" s="270" t="s">
        <v>339</v>
      </c>
      <c r="C35" s="278"/>
      <c r="D35" s="291"/>
      <c r="E35" s="294"/>
      <c r="K35" s="288"/>
    </row>
    <row r="36" spans="1:11" ht="11.25">
      <c r="A36" s="278"/>
      <c r="B36" s="261" t="s">
        <v>193</v>
      </c>
      <c r="C36" s="278">
        <v>14</v>
      </c>
      <c r="D36" s="291">
        <v>0.2545454545454545</v>
      </c>
      <c r="E36" s="294">
        <v>0.25925925925925924</v>
      </c>
      <c r="K36" s="288"/>
    </row>
    <row r="37" spans="1:11" ht="11.25">
      <c r="A37" s="278"/>
      <c r="B37" s="261" t="s">
        <v>194</v>
      </c>
      <c r="C37" s="278">
        <v>12</v>
      </c>
      <c r="D37" s="291">
        <v>0.21818181818181817</v>
      </c>
      <c r="E37" s="294">
        <v>0.2222222222222222</v>
      </c>
      <c r="K37" s="288"/>
    </row>
    <row r="38" spans="1:11" ht="11.25">
      <c r="A38" s="278"/>
      <c r="B38" s="261" t="s">
        <v>195</v>
      </c>
      <c r="C38" s="278">
        <v>18</v>
      </c>
      <c r="D38" s="291">
        <v>0.32727272727272727</v>
      </c>
      <c r="E38" s="294">
        <v>0.3333333333333333</v>
      </c>
      <c r="K38" s="288"/>
    </row>
    <row r="39" spans="1:11" ht="11.25">
      <c r="A39" s="278"/>
      <c r="B39" s="261" t="s">
        <v>196</v>
      </c>
      <c r="C39" s="278">
        <v>6</v>
      </c>
      <c r="D39" s="291">
        <v>0.10909090909090909</v>
      </c>
      <c r="E39" s="294">
        <v>0.1111111111111111</v>
      </c>
      <c r="K39" s="288"/>
    </row>
    <row r="40" spans="1:11" ht="11.25">
      <c r="A40" s="278"/>
      <c r="B40" s="261" t="s">
        <v>197</v>
      </c>
      <c r="C40" s="278">
        <v>4</v>
      </c>
      <c r="D40" s="291">
        <v>0.07272727272727272</v>
      </c>
      <c r="E40" s="294">
        <v>0.07407407407407407</v>
      </c>
      <c r="K40" s="288"/>
    </row>
    <row r="41" spans="1:11" ht="11.25">
      <c r="A41" s="278"/>
      <c r="B41" s="261" t="s">
        <v>198</v>
      </c>
      <c r="C41" s="278">
        <v>0</v>
      </c>
      <c r="D41" s="291">
        <v>0</v>
      </c>
      <c r="E41" s="294">
        <v>0</v>
      </c>
      <c r="K41" s="288"/>
    </row>
    <row r="42" spans="1:11" ht="11.25">
      <c r="A42" s="280"/>
      <c r="B42" s="265" t="s">
        <v>130</v>
      </c>
      <c r="C42" s="280">
        <v>1</v>
      </c>
      <c r="D42" s="297">
        <v>0.01818181818181818</v>
      </c>
      <c r="E42" s="268" t="s">
        <v>131</v>
      </c>
      <c r="F42" s="302"/>
      <c r="G42" s="265"/>
      <c r="H42" s="265"/>
      <c r="I42" s="265"/>
      <c r="J42" s="265"/>
      <c r="K42" s="305"/>
    </row>
    <row r="43" spans="1:11" ht="12.75">
      <c r="A43" s="255" t="s">
        <v>79</v>
      </c>
      <c r="B43" s="256"/>
      <c r="C43" s="257"/>
      <c r="D43" s="310"/>
      <c r="E43" s="310"/>
      <c r="F43" s="257"/>
      <c r="G43" s="310"/>
      <c r="H43" s="310"/>
      <c r="I43" s="256"/>
      <c r="J43" s="256"/>
      <c r="K43" s="258" t="s">
        <v>340</v>
      </c>
    </row>
    <row r="44" spans="1:11" ht="12.75">
      <c r="A44" s="260" t="s">
        <v>95</v>
      </c>
      <c r="B44" s="261"/>
      <c r="C44" s="262"/>
      <c r="D44" s="262"/>
      <c r="E44" s="262"/>
      <c r="F44" s="262"/>
      <c r="G44" s="262"/>
      <c r="H44" s="262"/>
      <c r="I44" s="261"/>
      <c r="J44" s="261"/>
      <c r="K44" s="263"/>
    </row>
    <row r="45" spans="1:11" ht="12.75">
      <c r="A45" s="149" t="s">
        <v>317</v>
      </c>
      <c r="B45" s="261"/>
      <c r="C45" s="262"/>
      <c r="D45" s="262"/>
      <c r="E45" s="262"/>
      <c r="F45" s="262"/>
      <c r="G45" s="262"/>
      <c r="H45" s="262"/>
      <c r="I45" s="261"/>
      <c r="J45" s="261"/>
      <c r="K45" s="263"/>
    </row>
    <row r="46" spans="1:11" ht="12.75">
      <c r="A46" s="264" t="s">
        <v>108</v>
      </c>
      <c r="B46" s="265"/>
      <c r="C46" s="265"/>
      <c r="D46" s="265"/>
      <c r="E46" s="265"/>
      <c r="F46" s="265"/>
      <c r="G46" s="266"/>
      <c r="H46" s="266"/>
      <c r="I46" s="267"/>
      <c r="J46" s="267"/>
      <c r="K46" s="268"/>
    </row>
    <row r="47" spans="1:11" ht="12.75" customHeight="1">
      <c r="A47" s="311"/>
      <c r="B47" s="256"/>
      <c r="C47" s="312" t="s">
        <v>19</v>
      </c>
      <c r="D47" s="313"/>
      <c r="E47" s="314"/>
      <c r="F47" s="315" t="s">
        <v>18</v>
      </c>
      <c r="G47" s="315"/>
      <c r="H47" s="316"/>
      <c r="I47" s="311"/>
      <c r="J47" s="256"/>
      <c r="K47" s="301"/>
    </row>
    <row r="48" spans="1:11" ht="11.25">
      <c r="A48" s="278"/>
      <c r="B48" s="261"/>
      <c r="C48" s="317"/>
      <c r="D48" s="318" t="s">
        <v>16</v>
      </c>
      <c r="E48" s="258" t="s">
        <v>16</v>
      </c>
      <c r="F48" s="319"/>
      <c r="G48" s="318" t="s">
        <v>16</v>
      </c>
      <c r="H48" s="258" t="s">
        <v>16</v>
      </c>
      <c r="I48" s="278"/>
      <c r="J48" s="261"/>
      <c r="K48" s="288"/>
    </row>
    <row r="49" spans="1:11" ht="11.25">
      <c r="A49" s="278"/>
      <c r="B49" s="320" t="s">
        <v>264</v>
      </c>
      <c r="C49" s="321"/>
      <c r="D49" s="322" t="s">
        <v>120</v>
      </c>
      <c r="E49" s="323" t="s">
        <v>121</v>
      </c>
      <c r="F49" s="324"/>
      <c r="G49" s="322" t="s">
        <v>120</v>
      </c>
      <c r="H49" s="323" t="s">
        <v>121</v>
      </c>
      <c r="I49" s="278"/>
      <c r="J49" s="261"/>
      <c r="K49" s="288"/>
    </row>
    <row r="50" spans="1:11" ht="11.25">
      <c r="A50" s="280"/>
      <c r="B50" s="265"/>
      <c r="C50" s="325" t="s">
        <v>15</v>
      </c>
      <c r="D50" s="326" t="s">
        <v>122</v>
      </c>
      <c r="E50" s="327" t="s">
        <v>122</v>
      </c>
      <c r="F50" s="326" t="s">
        <v>15</v>
      </c>
      <c r="G50" s="326" t="s">
        <v>122</v>
      </c>
      <c r="H50" s="327" t="s">
        <v>122</v>
      </c>
      <c r="I50" s="278"/>
      <c r="J50" s="261"/>
      <c r="K50" s="288"/>
    </row>
    <row r="51" spans="1:11" ht="13.5" customHeight="1">
      <c r="A51" s="280" t="s">
        <v>123</v>
      </c>
      <c r="B51" s="305"/>
      <c r="C51" s="296">
        <v>94</v>
      </c>
      <c r="D51" s="297">
        <v>1</v>
      </c>
      <c r="E51" s="328"/>
      <c r="F51" s="266">
        <v>175</v>
      </c>
      <c r="G51" s="297">
        <v>1</v>
      </c>
      <c r="H51" s="305"/>
      <c r="I51" s="278"/>
      <c r="J51" s="261"/>
      <c r="K51" s="288"/>
    </row>
    <row r="52" spans="1:11" ht="11.25">
      <c r="A52" s="289" t="str">
        <f>"10."</f>
        <v>10.</v>
      </c>
      <c r="B52" s="293" t="s">
        <v>341</v>
      </c>
      <c r="C52" s="278"/>
      <c r="D52" s="291"/>
      <c r="E52" s="288"/>
      <c r="F52" s="261"/>
      <c r="G52" s="261"/>
      <c r="H52" s="288"/>
      <c r="I52" s="278"/>
      <c r="J52" s="261"/>
      <c r="K52" s="288"/>
    </row>
    <row r="53" spans="1:11" ht="11.25">
      <c r="A53" s="278"/>
      <c r="B53" s="293" t="s">
        <v>342</v>
      </c>
      <c r="C53" s="278"/>
      <c r="D53" s="291"/>
      <c r="E53" s="294"/>
      <c r="F53" s="261"/>
      <c r="G53" s="291"/>
      <c r="H53" s="294"/>
      <c r="I53" s="278"/>
      <c r="J53" s="261"/>
      <c r="K53" s="288"/>
    </row>
    <row r="54" spans="1:11" ht="11.25">
      <c r="A54" s="278"/>
      <c r="B54" s="293" t="s">
        <v>320</v>
      </c>
      <c r="C54" s="289">
        <v>15</v>
      </c>
      <c r="D54" s="291">
        <v>0.1595744680851064</v>
      </c>
      <c r="E54" s="294">
        <v>0.16129032258064516</v>
      </c>
      <c r="F54" s="293">
        <v>22</v>
      </c>
      <c r="G54" s="291">
        <v>0.12571428571428572</v>
      </c>
      <c r="H54" s="294">
        <v>0.12790697674418605</v>
      </c>
      <c r="I54" s="278"/>
      <c r="J54" s="261"/>
      <c r="K54" s="288"/>
    </row>
    <row r="55" spans="1:11" ht="11.25">
      <c r="A55" s="278"/>
      <c r="B55" s="293" t="s">
        <v>321</v>
      </c>
      <c r="C55" s="289">
        <v>9</v>
      </c>
      <c r="D55" s="291">
        <v>0.09574468085106383</v>
      </c>
      <c r="E55" s="294">
        <v>0.0967741935483871</v>
      </c>
      <c r="F55" s="293">
        <v>16</v>
      </c>
      <c r="G55" s="291">
        <v>0.09142857142857143</v>
      </c>
      <c r="H55" s="294">
        <v>0.09302325581395349</v>
      </c>
      <c r="I55" s="278"/>
      <c r="J55" s="261"/>
      <c r="K55" s="288"/>
    </row>
    <row r="56" spans="1:11" ht="11.25">
      <c r="A56" s="278"/>
      <c r="B56" s="293" t="s">
        <v>322</v>
      </c>
      <c r="C56" s="289">
        <v>69</v>
      </c>
      <c r="D56" s="291">
        <v>0.7340425531914894</v>
      </c>
      <c r="E56" s="294">
        <v>0.7419354838709677</v>
      </c>
      <c r="F56" s="293">
        <v>134</v>
      </c>
      <c r="G56" s="291">
        <v>0.7657142857142857</v>
      </c>
      <c r="H56" s="294">
        <v>0.7790697674418605</v>
      </c>
      <c r="I56" s="278"/>
      <c r="J56" s="261"/>
      <c r="K56" s="288"/>
    </row>
    <row r="57" spans="1:11" ht="11.25">
      <c r="A57" s="280"/>
      <c r="B57" s="266" t="s">
        <v>130</v>
      </c>
      <c r="C57" s="296">
        <v>1</v>
      </c>
      <c r="D57" s="297">
        <v>0.010638297872340425</v>
      </c>
      <c r="E57" s="268" t="s">
        <v>131</v>
      </c>
      <c r="F57" s="266">
        <v>3</v>
      </c>
      <c r="G57" s="297">
        <v>0.017142857142857144</v>
      </c>
      <c r="H57" s="268" t="s">
        <v>131</v>
      </c>
      <c r="I57" s="278"/>
      <c r="J57" s="261"/>
      <c r="K57" s="288"/>
    </row>
    <row r="58" spans="1:11" ht="11.25">
      <c r="A58" s="299" t="s">
        <v>323</v>
      </c>
      <c r="B58" s="270" t="s">
        <v>324</v>
      </c>
      <c r="C58" s="271"/>
      <c r="D58" s="300"/>
      <c r="E58" s="329"/>
      <c r="F58" s="311"/>
      <c r="G58" s="330"/>
      <c r="H58" s="329"/>
      <c r="I58" s="278"/>
      <c r="J58" s="261"/>
      <c r="K58" s="288"/>
    </row>
    <row r="59" spans="1:11" ht="11.25">
      <c r="A59" s="299"/>
      <c r="B59" s="290" t="s">
        <v>325</v>
      </c>
      <c r="C59" s="289"/>
      <c r="D59" s="291"/>
      <c r="E59" s="309"/>
      <c r="F59" s="278"/>
      <c r="G59" s="308"/>
      <c r="H59" s="309"/>
      <c r="I59" s="278"/>
      <c r="J59" s="261"/>
      <c r="K59" s="288"/>
    </row>
    <row r="60" spans="1:11" ht="11.25">
      <c r="A60" s="289"/>
      <c r="B60" s="292" t="s">
        <v>326</v>
      </c>
      <c r="C60" s="289">
        <v>21</v>
      </c>
      <c r="D60" s="291">
        <v>0.22340425531914893</v>
      </c>
      <c r="E60" s="294">
        <v>0.4666666666666667</v>
      </c>
      <c r="F60" s="289">
        <v>33</v>
      </c>
      <c r="G60" s="291">
        <v>0.18857142857142858</v>
      </c>
      <c r="H60" s="294">
        <v>0.5409836065573771</v>
      </c>
      <c r="I60" s="278"/>
      <c r="J60" s="261"/>
      <c r="K60" s="288"/>
    </row>
    <row r="61" spans="1:11" ht="11.25">
      <c r="A61" s="278"/>
      <c r="B61" s="293" t="s">
        <v>322</v>
      </c>
      <c r="C61" s="289">
        <v>24</v>
      </c>
      <c r="D61" s="291">
        <v>0.2553191489361702</v>
      </c>
      <c r="E61" s="294">
        <v>0.5333333333333333</v>
      </c>
      <c r="F61" s="289">
        <v>28</v>
      </c>
      <c r="G61" s="291">
        <v>0.16</v>
      </c>
      <c r="H61" s="294">
        <v>0.45901639344262296</v>
      </c>
      <c r="I61" s="278"/>
      <c r="J61" s="261"/>
      <c r="K61" s="288"/>
    </row>
    <row r="62" spans="1:11" ht="11.25">
      <c r="A62" s="280"/>
      <c r="B62" s="266" t="s">
        <v>130</v>
      </c>
      <c r="C62" s="296">
        <v>49</v>
      </c>
      <c r="D62" s="297">
        <v>0.5212765957446809</v>
      </c>
      <c r="E62" s="268" t="s">
        <v>131</v>
      </c>
      <c r="F62" s="296">
        <v>114</v>
      </c>
      <c r="G62" s="297">
        <v>0.6514285714285715</v>
      </c>
      <c r="H62" s="268" t="s">
        <v>131</v>
      </c>
      <c r="I62" s="278"/>
      <c r="J62" s="261"/>
      <c r="K62" s="288"/>
    </row>
    <row r="63" spans="1:11" ht="3" customHeight="1">
      <c r="A63" s="280"/>
      <c r="B63" s="265"/>
      <c r="C63" s="265"/>
      <c r="D63" s="302"/>
      <c r="E63" s="302"/>
      <c r="F63" s="265"/>
      <c r="G63" s="302"/>
      <c r="H63" s="302"/>
      <c r="I63" s="278"/>
      <c r="J63" s="261"/>
      <c r="K63" s="288"/>
    </row>
    <row r="64" spans="1:11" ht="45">
      <c r="A64" s="283"/>
      <c r="B64" s="331" t="s">
        <v>327</v>
      </c>
      <c r="C64" s="284">
        <v>21</v>
      </c>
      <c r="D64" s="286">
        <v>1</v>
      </c>
      <c r="E64" s="332"/>
      <c r="F64" s="285">
        <v>33</v>
      </c>
      <c r="G64" s="286">
        <v>1</v>
      </c>
      <c r="H64" s="333"/>
      <c r="I64" s="278"/>
      <c r="J64" s="261"/>
      <c r="K64" s="288"/>
    </row>
    <row r="65" spans="1:11" ht="11.25">
      <c r="A65" s="289" t="str">
        <f>"11b."</f>
        <v>11b.</v>
      </c>
      <c r="B65" s="334" t="s">
        <v>328</v>
      </c>
      <c r="D65" s="335"/>
      <c r="F65" s="278"/>
      <c r="I65" s="278"/>
      <c r="J65" s="261"/>
      <c r="K65" s="288"/>
    </row>
    <row r="66" spans="1:11" ht="11.25">
      <c r="A66" s="278"/>
      <c r="B66" s="288" t="s">
        <v>329</v>
      </c>
      <c r="C66" s="270">
        <v>0</v>
      </c>
      <c r="D66" s="335">
        <v>0</v>
      </c>
      <c r="E66" s="335">
        <v>0</v>
      </c>
      <c r="F66" s="278">
        <v>1</v>
      </c>
      <c r="G66" s="335">
        <v>0.030303030303030304</v>
      </c>
      <c r="H66" s="335">
        <v>0.030303030303030304</v>
      </c>
      <c r="I66" s="278"/>
      <c r="J66" s="261"/>
      <c r="K66" s="288"/>
    </row>
    <row r="67" spans="1:11" ht="11.25">
      <c r="A67" s="278"/>
      <c r="B67" s="295" t="s">
        <v>330</v>
      </c>
      <c r="C67" s="270">
        <v>2</v>
      </c>
      <c r="D67" s="335">
        <v>0.09523809523809523</v>
      </c>
      <c r="E67" s="335">
        <v>0.09523809523809523</v>
      </c>
      <c r="F67" s="278">
        <v>1</v>
      </c>
      <c r="G67" s="335">
        <v>0.030303030303030304</v>
      </c>
      <c r="H67" s="335">
        <v>0.030303030303030304</v>
      </c>
      <c r="I67" s="278"/>
      <c r="J67" s="261"/>
      <c r="K67" s="288"/>
    </row>
    <row r="68" spans="1:11" ht="11.25">
      <c r="A68" s="278"/>
      <c r="B68" s="288" t="s">
        <v>331</v>
      </c>
      <c r="C68" s="270">
        <v>9</v>
      </c>
      <c r="D68" s="335">
        <v>0.42857142857142855</v>
      </c>
      <c r="E68" s="335">
        <v>0.42857142857142855</v>
      </c>
      <c r="F68" s="278">
        <v>12</v>
      </c>
      <c r="G68" s="335">
        <v>0.36363636363636365</v>
      </c>
      <c r="H68" s="335">
        <v>0.36363636363636365</v>
      </c>
      <c r="I68" s="278"/>
      <c r="J68" s="261"/>
      <c r="K68" s="288"/>
    </row>
    <row r="69" spans="1:11" ht="11.25">
      <c r="A69" s="278"/>
      <c r="B69" s="288" t="s">
        <v>343</v>
      </c>
      <c r="C69" s="270">
        <v>8</v>
      </c>
      <c r="D69" s="335">
        <v>0.38095238095238093</v>
      </c>
      <c r="E69" s="335">
        <v>0.38095238095238093</v>
      </c>
      <c r="F69" s="289">
        <v>13</v>
      </c>
      <c r="G69" s="335">
        <v>0.3939393939393939</v>
      </c>
      <c r="H69" s="335">
        <v>0.3939393939393939</v>
      </c>
      <c r="I69" s="278"/>
      <c r="J69" s="261"/>
      <c r="K69" s="288"/>
    </row>
    <row r="70" spans="1:11" ht="11.25">
      <c r="A70" s="278"/>
      <c r="B70" s="288" t="s">
        <v>333</v>
      </c>
      <c r="C70" s="270">
        <v>0</v>
      </c>
      <c r="D70" s="335">
        <v>0</v>
      </c>
      <c r="E70" s="335">
        <v>0</v>
      </c>
      <c r="F70" s="289">
        <v>0</v>
      </c>
      <c r="G70" s="335">
        <v>0</v>
      </c>
      <c r="H70" s="335">
        <v>0</v>
      </c>
      <c r="I70" s="278"/>
      <c r="J70" s="261"/>
      <c r="K70" s="288"/>
    </row>
    <row r="71" spans="1:11" ht="11.25">
      <c r="A71" s="278"/>
      <c r="B71" s="288" t="s">
        <v>334</v>
      </c>
      <c r="C71" s="270">
        <v>0</v>
      </c>
      <c r="D71" s="335">
        <v>0</v>
      </c>
      <c r="E71" s="335">
        <v>0</v>
      </c>
      <c r="F71" s="289">
        <v>2</v>
      </c>
      <c r="G71" s="335">
        <v>0.06060606060606061</v>
      </c>
      <c r="H71" s="335">
        <v>0.06060606060606061</v>
      </c>
      <c r="I71" s="278"/>
      <c r="J71" s="261"/>
      <c r="K71" s="288"/>
    </row>
    <row r="72" spans="1:11" ht="11.25">
      <c r="A72" s="278"/>
      <c r="B72" s="288" t="s">
        <v>335</v>
      </c>
      <c r="C72" s="270">
        <v>0</v>
      </c>
      <c r="D72" s="335">
        <v>0</v>
      </c>
      <c r="E72" s="335">
        <v>0</v>
      </c>
      <c r="F72" s="289">
        <v>0</v>
      </c>
      <c r="G72" s="335">
        <v>0</v>
      </c>
      <c r="H72" s="335">
        <v>0</v>
      </c>
      <c r="I72" s="278"/>
      <c r="J72" s="261"/>
      <c r="K72" s="288"/>
    </row>
    <row r="73" spans="1:11" ht="11.25">
      <c r="A73" s="278"/>
      <c r="B73" s="288" t="s">
        <v>336</v>
      </c>
      <c r="C73" s="270">
        <v>1</v>
      </c>
      <c r="D73" s="335">
        <v>0.047619047619047616</v>
      </c>
      <c r="E73" s="335">
        <v>0.047619047619047616</v>
      </c>
      <c r="F73" s="278">
        <v>2</v>
      </c>
      <c r="G73" s="335">
        <v>0.06060606060606061</v>
      </c>
      <c r="H73" s="335">
        <v>0.06060606060606061</v>
      </c>
      <c r="I73" s="278"/>
      <c r="J73" s="261"/>
      <c r="K73" s="288"/>
    </row>
    <row r="74" spans="1:11" ht="11.25">
      <c r="A74" s="278"/>
      <c r="B74" s="288" t="s">
        <v>337</v>
      </c>
      <c r="C74" s="270">
        <v>1</v>
      </c>
      <c r="D74" s="335">
        <v>0.047619047619047616</v>
      </c>
      <c r="E74" s="335">
        <v>0.047619047619047616</v>
      </c>
      <c r="F74" s="278">
        <v>0</v>
      </c>
      <c r="G74" s="335">
        <v>0</v>
      </c>
      <c r="H74" s="335">
        <v>0</v>
      </c>
      <c r="I74" s="278"/>
      <c r="J74" s="261"/>
      <c r="K74" s="288"/>
    </row>
    <row r="75" spans="1:11" ht="11.25">
      <c r="A75" s="278"/>
      <c r="B75" s="288" t="s">
        <v>135</v>
      </c>
      <c r="C75" s="270">
        <v>0</v>
      </c>
      <c r="D75" s="335">
        <v>0</v>
      </c>
      <c r="E75" s="335">
        <v>0</v>
      </c>
      <c r="F75" s="289">
        <v>2</v>
      </c>
      <c r="G75" s="335">
        <v>0.06060606060606061</v>
      </c>
      <c r="H75" s="335">
        <v>0.06060606060606061</v>
      </c>
      <c r="I75" s="278"/>
      <c r="J75" s="261"/>
      <c r="K75" s="288"/>
    </row>
    <row r="76" spans="1:11" ht="11.25">
      <c r="A76" s="280"/>
      <c r="B76" s="305" t="s">
        <v>130</v>
      </c>
      <c r="C76" s="265">
        <v>0</v>
      </c>
      <c r="D76" s="297">
        <v>0</v>
      </c>
      <c r="E76" s="282" t="s">
        <v>131</v>
      </c>
      <c r="F76" s="296">
        <v>0</v>
      </c>
      <c r="G76" s="297">
        <v>0</v>
      </c>
      <c r="H76" s="282" t="s">
        <v>131</v>
      </c>
      <c r="I76" s="278"/>
      <c r="J76" s="261"/>
      <c r="K76" s="288"/>
    </row>
    <row r="77" spans="1:11" ht="11.25">
      <c r="A77" s="289" t="str">
        <f>"12."</f>
        <v>12.</v>
      </c>
      <c r="B77" s="336" t="s">
        <v>338</v>
      </c>
      <c r="D77" s="335"/>
      <c r="E77" s="337"/>
      <c r="F77" s="289"/>
      <c r="G77" s="337"/>
      <c r="H77" s="298"/>
      <c r="I77" s="278"/>
      <c r="J77" s="261"/>
      <c r="K77" s="288"/>
    </row>
    <row r="78" spans="1:11" ht="11.25">
      <c r="A78" s="289"/>
      <c r="B78" s="336" t="s">
        <v>344</v>
      </c>
      <c r="D78" s="335"/>
      <c r="E78" s="274"/>
      <c r="F78" s="289"/>
      <c r="G78" s="274"/>
      <c r="I78" s="278"/>
      <c r="J78" s="261"/>
      <c r="K78" s="288"/>
    </row>
    <row r="79" spans="1:11" ht="11.25">
      <c r="A79" s="278"/>
      <c r="B79" s="288" t="s">
        <v>193</v>
      </c>
      <c r="C79" s="270">
        <v>5</v>
      </c>
      <c r="D79" s="335">
        <v>0.23809523809523808</v>
      </c>
      <c r="E79" s="335">
        <v>0.25</v>
      </c>
      <c r="F79" s="338">
        <v>9</v>
      </c>
      <c r="G79" s="335">
        <v>0.2727272727272727</v>
      </c>
      <c r="H79" s="335">
        <v>0.2727272727272727</v>
      </c>
      <c r="I79" s="278"/>
      <c r="J79" s="261"/>
      <c r="K79" s="288"/>
    </row>
    <row r="80" spans="1:11" ht="11.25">
      <c r="A80" s="278"/>
      <c r="B80" s="288" t="s">
        <v>194</v>
      </c>
      <c r="C80" s="270">
        <v>5</v>
      </c>
      <c r="D80" s="335">
        <v>0.23809523809523808</v>
      </c>
      <c r="E80" s="335">
        <v>0.25</v>
      </c>
      <c r="F80" s="338">
        <v>7</v>
      </c>
      <c r="G80" s="335">
        <v>0.21212121212121213</v>
      </c>
      <c r="H80" s="335">
        <v>0.21212121212121213</v>
      </c>
      <c r="I80" s="278"/>
      <c r="J80" s="261"/>
      <c r="K80" s="288"/>
    </row>
    <row r="81" spans="1:11" ht="11.25">
      <c r="A81" s="278"/>
      <c r="B81" s="288" t="s">
        <v>195</v>
      </c>
      <c r="C81" s="270">
        <v>7</v>
      </c>
      <c r="D81" s="335">
        <v>0.3333333333333333</v>
      </c>
      <c r="E81" s="335">
        <v>0.35</v>
      </c>
      <c r="F81" s="338">
        <v>11</v>
      </c>
      <c r="G81" s="335">
        <v>0.3333333333333333</v>
      </c>
      <c r="H81" s="335">
        <v>0.3333333333333333</v>
      </c>
      <c r="I81" s="278"/>
      <c r="J81" s="261"/>
      <c r="K81" s="288"/>
    </row>
    <row r="82" spans="1:11" ht="11.25">
      <c r="A82" s="278"/>
      <c r="B82" s="288" t="s">
        <v>196</v>
      </c>
      <c r="C82" s="270">
        <v>2</v>
      </c>
      <c r="D82" s="335">
        <v>0.09523809523809523</v>
      </c>
      <c r="E82" s="335">
        <v>0.1</v>
      </c>
      <c r="F82" s="289">
        <v>4</v>
      </c>
      <c r="G82" s="335">
        <v>0.12121212121212122</v>
      </c>
      <c r="H82" s="335">
        <v>0.12121212121212122</v>
      </c>
      <c r="I82" s="278"/>
      <c r="J82" s="261"/>
      <c r="K82" s="288"/>
    </row>
    <row r="83" spans="1:11" ht="11.25">
      <c r="A83" s="278"/>
      <c r="B83" s="288" t="s">
        <v>197</v>
      </c>
      <c r="C83" s="270">
        <v>1</v>
      </c>
      <c r="D83" s="335">
        <v>0.047619047619047616</v>
      </c>
      <c r="E83" s="335">
        <v>0.05</v>
      </c>
      <c r="F83" s="289">
        <v>2</v>
      </c>
      <c r="G83" s="335">
        <v>0.06060606060606061</v>
      </c>
      <c r="H83" s="335">
        <v>0.06060606060606061</v>
      </c>
      <c r="I83" s="278"/>
      <c r="J83" s="261"/>
      <c r="K83" s="288"/>
    </row>
    <row r="84" spans="1:11" ht="11.25">
      <c r="A84" s="278"/>
      <c r="B84" s="288" t="s">
        <v>198</v>
      </c>
      <c r="C84" s="270">
        <v>0</v>
      </c>
      <c r="D84" s="335">
        <v>0</v>
      </c>
      <c r="E84" s="335">
        <v>0</v>
      </c>
      <c r="F84" s="289">
        <v>0</v>
      </c>
      <c r="G84" s="335">
        <v>0</v>
      </c>
      <c r="H84" s="335">
        <v>0</v>
      </c>
      <c r="I84" s="278"/>
      <c r="J84" s="261"/>
      <c r="K84" s="288"/>
    </row>
    <row r="85" spans="1:11" ht="11.25">
      <c r="A85" s="280"/>
      <c r="B85" s="305" t="s">
        <v>130</v>
      </c>
      <c r="C85" s="265">
        <v>1</v>
      </c>
      <c r="D85" s="297">
        <v>0.047619047619047616</v>
      </c>
      <c r="E85" s="282" t="s">
        <v>131</v>
      </c>
      <c r="F85" s="296">
        <v>0</v>
      </c>
      <c r="G85" s="297">
        <v>0</v>
      </c>
      <c r="H85" s="282" t="s">
        <v>131</v>
      </c>
      <c r="I85" s="339"/>
      <c r="J85" s="265"/>
      <c r="K85" s="305"/>
    </row>
    <row r="86" spans="1:11" ht="12.75">
      <c r="A86" s="255" t="s">
        <v>95</v>
      </c>
      <c r="B86" s="256"/>
      <c r="C86" s="257"/>
      <c r="D86" s="257"/>
      <c r="E86" s="257"/>
      <c r="F86" s="257"/>
      <c r="G86" s="257"/>
      <c r="H86" s="257"/>
      <c r="I86" s="256"/>
      <c r="J86" s="256"/>
      <c r="K86" s="258" t="s">
        <v>345</v>
      </c>
    </row>
    <row r="87" spans="1:11" ht="12.75">
      <c r="A87" s="149" t="s">
        <v>317</v>
      </c>
      <c r="B87" s="261"/>
      <c r="C87" s="262"/>
      <c r="D87" s="262"/>
      <c r="E87" s="262"/>
      <c r="F87" s="262"/>
      <c r="G87" s="262"/>
      <c r="H87" s="262"/>
      <c r="I87" s="261"/>
      <c r="J87" s="261"/>
      <c r="K87" s="263"/>
    </row>
    <row r="88" spans="1:11" ht="12.75">
      <c r="A88" s="264" t="s">
        <v>108</v>
      </c>
      <c r="B88" s="265"/>
      <c r="C88" s="265"/>
      <c r="D88" s="265"/>
      <c r="E88" s="265"/>
      <c r="F88" s="265"/>
      <c r="G88" s="266"/>
      <c r="H88" s="266"/>
      <c r="I88" s="267"/>
      <c r="J88" s="267"/>
      <c r="K88" s="268"/>
    </row>
    <row r="89" spans="1:11" ht="18" customHeight="1">
      <c r="A89" s="311"/>
      <c r="B89" s="301"/>
      <c r="C89" s="340" t="s">
        <v>21</v>
      </c>
      <c r="D89" s="341"/>
      <c r="E89" s="342"/>
      <c r="F89" s="340" t="s">
        <v>67</v>
      </c>
      <c r="G89" s="341"/>
      <c r="H89" s="342"/>
      <c r="I89" s="340" t="s">
        <v>294</v>
      </c>
      <c r="J89" s="343"/>
      <c r="K89" s="344"/>
    </row>
    <row r="90" spans="1:11" ht="11.25">
      <c r="A90" s="278"/>
      <c r="B90" s="288"/>
      <c r="C90" s="322"/>
      <c r="D90" s="322" t="s">
        <v>16</v>
      </c>
      <c r="E90" s="322" t="s">
        <v>16</v>
      </c>
      <c r="F90" s="345"/>
      <c r="G90" s="322" t="s">
        <v>16</v>
      </c>
      <c r="H90" s="323" t="s">
        <v>16</v>
      </c>
      <c r="I90" s="261"/>
      <c r="J90" s="261" t="s">
        <v>16</v>
      </c>
      <c r="K90" s="323" t="s">
        <v>16</v>
      </c>
    </row>
    <row r="91" spans="1:11" ht="11.25">
      <c r="A91" s="278"/>
      <c r="B91" s="346" t="s">
        <v>295</v>
      </c>
      <c r="C91" s="322"/>
      <c r="D91" s="322" t="s">
        <v>120</v>
      </c>
      <c r="E91" s="322" t="s">
        <v>121</v>
      </c>
      <c r="F91" s="345"/>
      <c r="G91" s="322" t="s">
        <v>120</v>
      </c>
      <c r="H91" s="323" t="s">
        <v>121</v>
      </c>
      <c r="I91" s="261"/>
      <c r="J91" s="261" t="s">
        <v>120</v>
      </c>
      <c r="K91" s="323" t="s">
        <v>121</v>
      </c>
    </row>
    <row r="92" spans="1:11" ht="11.25">
      <c r="A92" s="280"/>
      <c r="B92" s="305"/>
      <c r="C92" s="326" t="s">
        <v>15</v>
      </c>
      <c r="D92" s="326" t="s">
        <v>122</v>
      </c>
      <c r="E92" s="326" t="s">
        <v>122</v>
      </c>
      <c r="F92" s="325" t="s">
        <v>15</v>
      </c>
      <c r="G92" s="326" t="s">
        <v>122</v>
      </c>
      <c r="H92" s="327" t="s">
        <v>122</v>
      </c>
      <c r="I92" s="265" t="s">
        <v>15</v>
      </c>
      <c r="J92" s="265" t="s">
        <v>122</v>
      </c>
      <c r="K92" s="327" t="s">
        <v>122</v>
      </c>
    </row>
    <row r="93" spans="1:11" ht="15.75" customHeight="1">
      <c r="A93" s="289" t="s">
        <v>123</v>
      </c>
      <c r="B93" s="269"/>
      <c r="C93" s="311">
        <v>240</v>
      </c>
      <c r="D93" s="300">
        <v>1</v>
      </c>
      <c r="E93" s="258"/>
      <c r="F93" s="311">
        <v>18</v>
      </c>
      <c r="G93" s="300">
        <v>1</v>
      </c>
      <c r="H93" s="258"/>
      <c r="I93" s="311">
        <v>11</v>
      </c>
      <c r="J93" s="300">
        <v>1</v>
      </c>
      <c r="K93" s="258"/>
    </row>
    <row r="94" spans="1:14" ht="5.25" customHeight="1">
      <c r="A94" s="296"/>
      <c r="B94" s="266"/>
      <c r="C94" s="280"/>
      <c r="D94" s="265"/>
      <c r="E94" s="328"/>
      <c r="F94" s="280"/>
      <c r="G94" s="265"/>
      <c r="H94" s="328"/>
      <c r="I94" s="280"/>
      <c r="J94" s="265"/>
      <c r="K94" s="328"/>
      <c r="M94" s="269"/>
      <c r="N94" s="335"/>
    </row>
    <row r="95" spans="1:11" ht="11.25">
      <c r="A95" s="289" t="s">
        <v>346</v>
      </c>
      <c r="B95" s="269" t="s">
        <v>341</v>
      </c>
      <c r="C95" s="278"/>
      <c r="D95" s="335"/>
      <c r="F95" s="278"/>
      <c r="G95" s="261"/>
      <c r="H95" s="276"/>
      <c r="K95" s="288"/>
    </row>
    <row r="96" spans="1:15" ht="11.25">
      <c r="A96" s="278"/>
      <c r="B96" s="269" t="s">
        <v>342</v>
      </c>
      <c r="C96" s="278"/>
      <c r="D96" s="335"/>
      <c r="E96" s="335"/>
      <c r="F96" s="347"/>
      <c r="G96" s="291"/>
      <c r="H96" s="276"/>
      <c r="J96" s="275"/>
      <c r="K96" s="294"/>
      <c r="N96" s="335"/>
      <c r="O96" s="335"/>
    </row>
    <row r="97" spans="1:15" ht="11.25">
      <c r="A97" s="278"/>
      <c r="B97" s="269" t="s">
        <v>347</v>
      </c>
      <c r="C97" s="289">
        <v>35</v>
      </c>
      <c r="D97" s="335">
        <v>0.14583333333333334</v>
      </c>
      <c r="E97" s="335">
        <v>0.1483050847457627</v>
      </c>
      <c r="F97" s="278">
        <v>1</v>
      </c>
      <c r="G97" s="291">
        <v>0.05555555555555555</v>
      </c>
      <c r="H97" s="294">
        <v>0.05555555555555555</v>
      </c>
      <c r="I97" s="275">
        <v>1</v>
      </c>
      <c r="J97" s="291">
        <v>0.09090909090909091</v>
      </c>
      <c r="K97" s="294">
        <v>0.09090909090909091</v>
      </c>
      <c r="M97" s="269"/>
      <c r="N97" s="335"/>
      <c r="O97" s="335"/>
    </row>
    <row r="98" spans="1:15" ht="11.25">
      <c r="A98" s="278"/>
      <c r="B98" s="269" t="s">
        <v>348</v>
      </c>
      <c r="C98" s="289">
        <v>20</v>
      </c>
      <c r="D98" s="335">
        <v>0.08333333333333333</v>
      </c>
      <c r="E98" s="335">
        <v>0.0847457627118644</v>
      </c>
      <c r="F98" s="278">
        <v>4</v>
      </c>
      <c r="G98" s="291">
        <v>0.2222222222222222</v>
      </c>
      <c r="H98" s="294">
        <v>0.2222222222222222</v>
      </c>
      <c r="I98" s="275">
        <v>1</v>
      </c>
      <c r="J98" s="291">
        <v>0.09090909090909091</v>
      </c>
      <c r="K98" s="294">
        <v>0.09090909090909091</v>
      </c>
      <c r="M98" s="269"/>
      <c r="N98" s="335"/>
      <c r="O98" s="335"/>
    </row>
    <row r="99" spans="1:15" ht="11.25">
      <c r="A99" s="278"/>
      <c r="B99" s="269" t="s">
        <v>349</v>
      </c>
      <c r="C99" s="289">
        <v>181</v>
      </c>
      <c r="D99" s="335">
        <v>0.7541666666666667</v>
      </c>
      <c r="E99" s="335">
        <v>0.7669491525423728</v>
      </c>
      <c r="F99" s="278">
        <v>13</v>
      </c>
      <c r="G99" s="291">
        <v>0.7222222222222222</v>
      </c>
      <c r="H99" s="294">
        <v>0.7222222222222222</v>
      </c>
      <c r="I99" s="275">
        <v>9</v>
      </c>
      <c r="J99" s="291">
        <v>0.8181818181818182</v>
      </c>
      <c r="K99" s="294">
        <v>0.8181818181818182</v>
      </c>
      <c r="M99" s="269"/>
      <c r="N99" s="335"/>
      <c r="O99" s="335"/>
    </row>
    <row r="100" spans="1:15" ht="11.25">
      <c r="A100" s="280"/>
      <c r="B100" s="266" t="s">
        <v>269</v>
      </c>
      <c r="C100" s="296">
        <v>4</v>
      </c>
      <c r="D100" s="297">
        <v>0.016666666666666666</v>
      </c>
      <c r="E100" s="282" t="s">
        <v>131</v>
      </c>
      <c r="F100" s="280">
        <v>0</v>
      </c>
      <c r="G100" s="297">
        <v>0</v>
      </c>
      <c r="H100" s="268" t="s">
        <v>131</v>
      </c>
      <c r="I100" s="267">
        <v>0</v>
      </c>
      <c r="J100" s="297">
        <v>0</v>
      </c>
      <c r="K100" s="268" t="s">
        <v>131</v>
      </c>
      <c r="M100" s="269"/>
      <c r="N100" s="335"/>
      <c r="O100" s="274"/>
    </row>
    <row r="101" spans="1:11" ht="11.25">
      <c r="A101" s="299" t="s">
        <v>323</v>
      </c>
      <c r="B101" s="270" t="s">
        <v>324</v>
      </c>
      <c r="C101" s="271"/>
      <c r="D101" s="300"/>
      <c r="E101" s="329"/>
      <c r="F101" s="311"/>
      <c r="G101" s="330"/>
      <c r="H101" s="329"/>
      <c r="I101" s="261"/>
      <c r="J101" s="261"/>
      <c r="K101" s="301"/>
    </row>
    <row r="102" spans="1:11" ht="11.25">
      <c r="A102" s="299"/>
      <c r="B102" s="290" t="s">
        <v>325</v>
      </c>
      <c r="C102" s="289"/>
      <c r="D102" s="291"/>
      <c r="E102" s="308"/>
      <c r="F102" s="278"/>
      <c r="G102" s="308"/>
      <c r="H102" s="309"/>
      <c r="I102" s="261"/>
      <c r="J102" s="261"/>
      <c r="K102" s="288"/>
    </row>
    <row r="103" spans="1:11" ht="11.25">
      <c r="A103" s="289"/>
      <c r="B103" s="292" t="s">
        <v>326</v>
      </c>
      <c r="C103" s="289">
        <v>47</v>
      </c>
      <c r="D103" s="335">
        <v>0.19583333333333333</v>
      </c>
      <c r="E103" s="335">
        <v>0.5053763440860215</v>
      </c>
      <c r="F103" s="289">
        <v>4</v>
      </c>
      <c r="G103" s="291">
        <v>0.2222222222222222</v>
      </c>
      <c r="H103" s="294">
        <v>0.4444444444444444</v>
      </c>
      <c r="I103" s="275">
        <v>3</v>
      </c>
      <c r="J103" s="291">
        <v>0.2727272727272727</v>
      </c>
      <c r="K103" s="294">
        <v>0.75</v>
      </c>
    </row>
    <row r="104" spans="1:11" ht="11.25">
      <c r="A104" s="278"/>
      <c r="B104" s="293" t="s">
        <v>322</v>
      </c>
      <c r="C104" s="289">
        <v>46</v>
      </c>
      <c r="D104" s="335">
        <v>0.19166666666666668</v>
      </c>
      <c r="E104" s="335">
        <v>0.4946236559139785</v>
      </c>
      <c r="F104" s="289">
        <v>5</v>
      </c>
      <c r="G104" s="291">
        <v>0.2777777777777778</v>
      </c>
      <c r="H104" s="294">
        <v>0.5555555555555556</v>
      </c>
      <c r="I104" s="275">
        <v>1</v>
      </c>
      <c r="J104" s="291">
        <v>0.09090909090909091</v>
      </c>
      <c r="K104" s="294">
        <v>0.25</v>
      </c>
    </row>
    <row r="105" spans="1:11" ht="11.25">
      <c r="A105" s="280"/>
      <c r="B105" s="266" t="s">
        <v>130</v>
      </c>
      <c r="C105" s="296">
        <v>147</v>
      </c>
      <c r="D105" s="297">
        <v>0.6125</v>
      </c>
      <c r="E105" s="282" t="s">
        <v>131</v>
      </c>
      <c r="F105" s="296">
        <v>9</v>
      </c>
      <c r="G105" s="297">
        <v>0.5</v>
      </c>
      <c r="H105" s="268" t="s">
        <v>131</v>
      </c>
      <c r="I105" s="267">
        <v>7</v>
      </c>
      <c r="J105" s="297">
        <v>0.6363636363636364</v>
      </c>
      <c r="K105" s="268" t="s">
        <v>131</v>
      </c>
    </row>
    <row r="106" spans="1:11" ht="2.25" customHeight="1">
      <c r="A106" s="280"/>
      <c r="B106" s="265"/>
      <c r="C106" s="265"/>
      <c r="D106" s="302"/>
      <c r="E106" s="302"/>
      <c r="F106" s="265"/>
      <c r="G106" s="302"/>
      <c r="H106" s="348"/>
      <c r="I106" s="265"/>
      <c r="J106" s="297"/>
      <c r="K106" s="303"/>
    </row>
    <row r="107" spans="1:11" ht="45">
      <c r="A107" s="280"/>
      <c r="B107" s="304" t="s">
        <v>327</v>
      </c>
      <c r="C107" s="296">
        <v>47</v>
      </c>
      <c r="D107" s="297">
        <v>1</v>
      </c>
      <c r="E107" s="265"/>
      <c r="F107" s="283">
        <v>4</v>
      </c>
      <c r="G107" s="286">
        <v>1</v>
      </c>
      <c r="H107" s="349"/>
      <c r="I107" s="265">
        <v>3</v>
      </c>
      <c r="J107" s="286">
        <v>1</v>
      </c>
      <c r="K107" s="305"/>
    </row>
    <row r="108" spans="1:11" ht="11.25">
      <c r="A108" s="289" t="str">
        <f>"11."</f>
        <v>11.</v>
      </c>
      <c r="B108" s="350" t="s">
        <v>350</v>
      </c>
      <c r="C108" s="278"/>
      <c r="D108" s="335"/>
      <c r="E108" s="335"/>
      <c r="F108" s="347"/>
      <c r="G108" s="291"/>
      <c r="H108" s="294"/>
      <c r="J108" s="275"/>
      <c r="K108" s="294"/>
    </row>
    <row r="109" spans="1:11" ht="11.25">
      <c r="A109" s="278"/>
      <c r="B109" s="270" t="s">
        <v>329</v>
      </c>
      <c r="C109" s="278">
        <v>1</v>
      </c>
      <c r="D109" s="335">
        <v>0.02127659574468085</v>
      </c>
      <c r="E109" s="335">
        <v>0.02127659574468085</v>
      </c>
      <c r="F109" s="338">
        <v>0</v>
      </c>
      <c r="G109" s="291">
        <v>0</v>
      </c>
      <c r="H109" s="294">
        <v>0</v>
      </c>
      <c r="I109" s="270">
        <v>0</v>
      </c>
      <c r="J109" s="351">
        <v>0</v>
      </c>
      <c r="K109" s="352">
        <v>0</v>
      </c>
    </row>
    <row r="110" spans="1:11" ht="11.25">
      <c r="A110" s="278"/>
      <c r="B110" s="269" t="s">
        <v>330</v>
      </c>
      <c r="C110" s="278">
        <v>2</v>
      </c>
      <c r="D110" s="335">
        <v>0.0425531914893617</v>
      </c>
      <c r="E110" s="335">
        <v>0.0425531914893617</v>
      </c>
      <c r="F110" s="338">
        <v>1</v>
      </c>
      <c r="G110" s="291">
        <v>0.25</v>
      </c>
      <c r="H110" s="294">
        <v>0.25</v>
      </c>
      <c r="I110" s="270">
        <v>0</v>
      </c>
      <c r="J110" s="351">
        <v>0</v>
      </c>
      <c r="K110" s="352">
        <v>0</v>
      </c>
    </row>
    <row r="111" spans="1:11" ht="11.25">
      <c r="A111" s="278"/>
      <c r="B111" s="270" t="s">
        <v>331</v>
      </c>
      <c r="C111" s="278">
        <v>20</v>
      </c>
      <c r="D111" s="335">
        <v>0.425531914893617</v>
      </c>
      <c r="E111" s="335">
        <v>0.425531914893617</v>
      </c>
      <c r="F111" s="289">
        <v>0</v>
      </c>
      <c r="G111" s="291">
        <v>0</v>
      </c>
      <c r="H111" s="294">
        <v>0</v>
      </c>
      <c r="I111" s="275">
        <v>1</v>
      </c>
      <c r="J111" s="351">
        <v>0.3333333333333333</v>
      </c>
      <c r="K111" s="352">
        <v>0.3333333333333333</v>
      </c>
    </row>
    <row r="112" spans="1:11" ht="11.25">
      <c r="A112" s="278"/>
      <c r="B112" s="270" t="s">
        <v>343</v>
      </c>
      <c r="C112" s="278">
        <v>16</v>
      </c>
      <c r="D112" s="335">
        <v>0.3404255319148936</v>
      </c>
      <c r="E112" s="335">
        <v>0.3404255319148936</v>
      </c>
      <c r="F112" s="289">
        <v>3</v>
      </c>
      <c r="G112" s="291">
        <v>0.75</v>
      </c>
      <c r="H112" s="294">
        <v>0.75</v>
      </c>
      <c r="I112" s="275">
        <v>2</v>
      </c>
      <c r="J112" s="351">
        <v>0.6666666666666666</v>
      </c>
      <c r="K112" s="352">
        <v>0.6666666666666666</v>
      </c>
    </row>
    <row r="113" spans="1:11" ht="11.25">
      <c r="A113" s="278"/>
      <c r="B113" s="270" t="s">
        <v>333</v>
      </c>
      <c r="C113" s="278">
        <v>0</v>
      </c>
      <c r="D113" s="335">
        <v>0</v>
      </c>
      <c r="E113" s="335">
        <v>0</v>
      </c>
      <c r="F113" s="289">
        <v>0</v>
      </c>
      <c r="G113" s="291">
        <v>0</v>
      </c>
      <c r="H113" s="294">
        <v>0</v>
      </c>
      <c r="I113" s="275">
        <v>0</v>
      </c>
      <c r="J113" s="351">
        <v>0</v>
      </c>
      <c r="K113" s="352">
        <v>0</v>
      </c>
    </row>
    <row r="114" spans="1:11" ht="11.25">
      <c r="A114" s="278"/>
      <c r="B114" s="270" t="s">
        <v>334</v>
      </c>
      <c r="C114" s="278">
        <v>2</v>
      </c>
      <c r="D114" s="335">
        <v>0.0425531914893617</v>
      </c>
      <c r="E114" s="335">
        <v>0.0425531914893617</v>
      </c>
      <c r="F114" s="289">
        <v>0</v>
      </c>
      <c r="G114" s="291">
        <v>0</v>
      </c>
      <c r="H114" s="294">
        <v>0</v>
      </c>
      <c r="I114" s="275">
        <v>0</v>
      </c>
      <c r="J114" s="351">
        <v>0</v>
      </c>
      <c r="K114" s="352">
        <v>0</v>
      </c>
    </row>
    <row r="115" spans="1:11" ht="11.25">
      <c r="A115" s="278"/>
      <c r="B115" s="270" t="s">
        <v>335</v>
      </c>
      <c r="C115" s="278">
        <v>0</v>
      </c>
      <c r="D115" s="335">
        <v>0</v>
      </c>
      <c r="E115" s="335">
        <v>0</v>
      </c>
      <c r="F115" s="289">
        <v>0</v>
      </c>
      <c r="G115" s="291">
        <v>0</v>
      </c>
      <c r="H115" s="294">
        <v>0</v>
      </c>
      <c r="I115" s="275">
        <v>0</v>
      </c>
      <c r="J115" s="351">
        <v>0</v>
      </c>
      <c r="K115" s="352">
        <v>0</v>
      </c>
    </row>
    <row r="116" spans="1:11" ht="11.25">
      <c r="A116" s="278"/>
      <c r="B116" s="270" t="s">
        <v>336</v>
      </c>
      <c r="C116" s="278">
        <v>3</v>
      </c>
      <c r="D116" s="335">
        <v>0.06382978723404255</v>
      </c>
      <c r="E116" s="335">
        <v>0.06382978723404255</v>
      </c>
      <c r="F116" s="338">
        <v>0</v>
      </c>
      <c r="G116" s="291">
        <v>0</v>
      </c>
      <c r="H116" s="294">
        <v>0</v>
      </c>
      <c r="I116" s="270">
        <v>0</v>
      </c>
      <c r="J116" s="351">
        <v>0</v>
      </c>
      <c r="K116" s="352">
        <v>0</v>
      </c>
    </row>
    <row r="117" spans="1:11" ht="11.25">
      <c r="A117" s="278"/>
      <c r="B117" s="270" t="s">
        <v>337</v>
      </c>
      <c r="C117" s="278">
        <v>1</v>
      </c>
      <c r="D117" s="335">
        <v>0.02127659574468085</v>
      </c>
      <c r="E117" s="335">
        <v>0.02127659574468085</v>
      </c>
      <c r="F117" s="338">
        <v>0</v>
      </c>
      <c r="G117" s="291">
        <v>0</v>
      </c>
      <c r="H117" s="294">
        <v>0</v>
      </c>
      <c r="I117" s="270">
        <v>0</v>
      </c>
      <c r="J117" s="351">
        <v>0</v>
      </c>
      <c r="K117" s="352">
        <v>0</v>
      </c>
    </row>
    <row r="118" spans="1:11" ht="11.25">
      <c r="A118" s="278"/>
      <c r="B118" s="270" t="s">
        <v>135</v>
      </c>
      <c r="C118" s="278">
        <v>2</v>
      </c>
      <c r="D118" s="335">
        <v>0.0425531914893617</v>
      </c>
      <c r="E118" s="335">
        <v>0.0425531914893617</v>
      </c>
      <c r="F118" s="289">
        <v>0</v>
      </c>
      <c r="G118" s="291">
        <v>0</v>
      </c>
      <c r="H118" s="294">
        <v>0</v>
      </c>
      <c r="I118" s="275">
        <v>0</v>
      </c>
      <c r="J118" s="351">
        <v>0</v>
      </c>
      <c r="K118" s="352">
        <v>0</v>
      </c>
    </row>
    <row r="119" spans="1:11" ht="11.25">
      <c r="A119" s="280"/>
      <c r="B119" s="265" t="s">
        <v>130</v>
      </c>
      <c r="C119" s="280">
        <v>0</v>
      </c>
      <c r="D119" s="297">
        <v>0</v>
      </c>
      <c r="E119" s="282" t="s">
        <v>131</v>
      </c>
      <c r="F119" s="296">
        <v>0</v>
      </c>
      <c r="G119" s="297">
        <v>0</v>
      </c>
      <c r="H119" s="268" t="s">
        <v>131</v>
      </c>
      <c r="I119" s="267">
        <v>0</v>
      </c>
      <c r="J119" s="353">
        <v>0</v>
      </c>
      <c r="K119" s="268" t="s">
        <v>131</v>
      </c>
    </row>
    <row r="120" spans="1:11" ht="11.25">
      <c r="A120" s="289" t="str">
        <f>"12."</f>
        <v>12.</v>
      </c>
      <c r="B120" s="354" t="s">
        <v>338</v>
      </c>
      <c r="C120" s="278"/>
      <c r="D120" s="335"/>
      <c r="E120" s="337"/>
      <c r="F120" s="289"/>
      <c r="G120" s="355"/>
      <c r="H120" s="356"/>
      <c r="I120" s="275"/>
      <c r="J120" s="357"/>
      <c r="K120" s="358"/>
    </row>
    <row r="121" spans="1:11" ht="11.25">
      <c r="A121" s="289"/>
      <c r="B121" s="336" t="s">
        <v>344</v>
      </c>
      <c r="C121" s="278"/>
      <c r="D121" s="335"/>
      <c r="E121" s="276"/>
      <c r="F121" s="289"/>
      <c r="G121" s="279"/>
      <c r="H121" s="279"/>
      <c r="I121" s="359"/>
      <c r="K121" s="288"/>
    </row>
    <row r="122" spans="1:11" ht="11.25">
      <c r="A122" s="278"/>
      <c r="B122" s="270" t="s">
        <v>193</v>
      </c>
      <c r="C122" s="278">
        <v>13</v>
      </c>
      <c r="D122" s="335">
        <v>0.2765957446808511</v>
      </c>
      <c r="E122" s="335">
        <v>0.2826086956521739</v>
      </c>
      <c r="F122" s="338">
        <v>0</v>
      </c>
      <c r="G122" s="291">
        <v>0</v>
      </c>
      <c r="H122" s="294">
        <v>0</v>
      </c>
      <c r="I122" s="270">
        <v>1</v>
      </c>
      <c r="J122" s="351">
        <v>0.3333333333333333</v>
      </c>
      <c r="K122" s="352">
        <v>0.3333333333333333</v>
      </c>
    </row>
    <row r="123" spans="1:11" ht="11.25">
      <c r="A123" s="278"/>
      <c r="B123" s="270" t="s">
        <v>194</v>
      </c>
      <c r="C123" s="278">
        <v>11</v>
      </c>
      <c r="D123" s="335">
        <v>0.23404255319148937</v>
      </c>
      <c r="E123" s="335">
        <v>0.2391304347826087</v>
      </c>
      <c r="F123" s="338">
        <v>0</v>
      </c>
      <c r="G123" s="291">
        <v>0</v>
      </c>
      <c r="H123" s="294">
        <v>0</v>
      </c>
      <c r="I123" s="270">
        <v>1</v>
      </c>
      <c r="J123" s="351">
        <v>0.3333333333333333</v>
      </c>
      <c r="K123" s="352">
        <v>0.3333333333333333</v>
      </c>
    </row>
    <row r="124" spans="1:11" ht="11.25">
      <c r="A124" s="278"/>
      <c r="B124" s="270" t="s">
        <v>195</v>
      </c>
      <c r="C124" s="278">
        <v>15</v>
      </c>
      <c r="D124" s="335">
        <v>0.3191489361702128</v>
      </c>
      <c r="E124" s="335">
        <v>0.32608695652173914</v>
      </c>
      <c r="F124" s="338">
        <v>3</v>
      </c>
      <c r="G124" s="291">
        <v>0.75</v>
      </c>
      <c r="H124" s="294">
        <v>0.75</v>
      </c>
      <c r="I124" s="270">
        <v>0</v>
      </c>
      <c r="J124" s="351">
        <v>0</v>
      </c>
      <c r="K124" s="352">
        <v>0</v>
      </c>
    </row>
    <row r="125" spans="1:11" ht="11.25">
      <c r="A125" s="278"/>
      <c r="B125" s="270" t="s">
        <v>196</v>
      </c>
      <c r="C125" s="278">
        <v>5</v>
      </c>
      <c r="D125" s="335">
        <v>0.10638297872340426</v>
      </c>
      <c r="E125" s="335">
        <v>0.10869565217391304</v>
      </c>
      <c r="F125" s="289">
        <v>1</v>
      </c>
      <c r="G125" s="291">
        <v>0.25</v>
      </c>
      <c r="H125" s="294">
        <v>0.25</v>
      </c>
      <c r="I125" s="275">
        <v>0</v>
      </c>
      <c r="J125" s="351">
        <v>0</v>
      </c>
      <c r="K125" s="352">
        <v>0</v>
      </c>
    </row>
    <row r="126" spans="1:11" ht="11.25">
      <c r="A126" s="278"/>
      <c r="B126" s="270" t="s">
        <v>197</v>
      </c>
      <c r="C126" s="278">
        <v>2</v>
      </c>
      <c r="D126" s="335">
        <v>0.0425531914893617</v>
      </c>
      <c r="E126" s="335">
        <v>0.043478260869565216</v>
      </c>
      <c r="F126" s="289">
        <v>0</v>
      </c>
      <c r="G126" s="291">
        <v>0</v>
      </c>
      <c r="H126" s="294">
        <v>0</v>
      </c>
      <c r="I126" s="275">
        <v>1</v>
      </c>
      <c r="J126" s="351">
        <v>0.3333333333333333</v>
      </c>
      <c r="K126" s="352">
        <v>0.3333333333333333</v>
      </c>
    </row>
    <row r="127" spans="1:11" ht="11.25">
      <c r="A127" s="278"/>
      <c r="B127" s="270" t="s">
        <v>198</v>
      </c>
      <c r="C127" s="278">
        <v>0</v>
      </c>
      <c r="D127" s="335">
        <v>0</v>
      </c>
      <c r="E127" s="335">
        <v>0</v>
      </c>
      <c r="F127" s="289">
        <v>0</v>
      </c>
      <c r="G127" s="291">
        <v>0</v>
      </c>
      <c r="H127" s="294">
        <v>0</v>
      </c>
      <c r="I127" s="275">
        <v>0</v>
      </c>
      <c r="J127" s="351">
        <v>0</v>
      </c>
      <c r="K127" s="352">
        <v>0</v>
      </c>
    </row>
    <row r="128" spans="1:11" ht="11.25">
      <c r="A128" s="280"/>
      <c r="B128" s="265" t="s">
        <v>130</v>
      </c>
      <c r="C128" s="280">
        <v>1</v>
      </c>
      <c r="D128" s="297">
        <v>0.02127659574468085</v>
      </c>
      <c r="E128" s="282" t="s">
        <v>131</v>
      </c>
      <c r="F128" s="296">
        <v>0</v>
      </c>
      <c r="G128" s="297">
        <v>0</v>
      </c>
      <c r="H128" s="268" t="s">
        <v>131</v>
      </c>
      <c r="I128" s="267">
        <v>0</v>
      </c>
      <c r="J128" s="353">
        <v>0</v>
      </c>
      <c r="K128" s="268" t="s">
        <v>131</v>
      </c>
    </row>
    <row r="129" spans="1:11" ht="11.25">
      <c r="A129" s="278"/>
      <c r="C129" s="270">
        <v>3</v>
      </c>
      <c r="D129" s="335"/>
      <c r="E129" s="335"/>
      <c r="F129" s="269"/>
      <c r="G129" s="335"/>
      <c r="H129" s="337"/>
      <c r="I129" s="275"/>
      <c r="J129" s="357"/>
      <c r="K129" s="358"/>
    </row>
    <row r="130" spans="1:11" ht="11.25">
      <c r="A130" s="278"/>
      <c r="C130" s="270">
        <v>4</v>
      </c>
      <c r="D130" s="335"/>
      <c r="E130" s="274"/>
      <c r="F130" s="335"/>
      <c r="G130" s="274"/>
      <c r="H130" s="274"/>
      <c r="I130" s="275"/>
      <c r="K130" s="288"/>
    </row>
    <row r="131" spans="1:11" ht="7.5" customHeight="1">
      <c r="A131" s="280"/>
      <c r="B131" s="265"/>
      <c r="C131" s="265">
        <v>11</v>
      </c>
      <c r="D131" s="265"/>
      <c r="E131" s="265"/>
      <c r="F131" s="265"/>
      <c r="G131" s="265"/>
      <c r="H131" s="282"/>
      <c r="I131" s="265"/>
      <c r="J131" s="265"/>
      <c r="K131" s="305"/>
    </row>
    <row r="132" spans="1:11" ht="11.25">
      <c r="A132" s="261"/>
      <c r="B132" s="261"/>
      <c r="C132" s="261"/>
      <c r="D132" s="308"/>
      <c r="E132" s="308"/>
      <c r="F132" s="261"/>
      <c r="G132" s="308"/>
      <c r="H132" s="308"/>
      <c r="I132" s="261"/>
      <c r="J132" s="360"/>
      <c r="K132" s="360"/>
    </row>
    <row r="138" spans="1:11" ht="12.75">
      <c r="A138" s="255" t="s">
        <v>79</v>
      </c>
      <c r="B138" s="256"/>
      <c r="C138" s="257"/>
      <c r="D138" s="310"/>
      <c r="E138" s="310"/>
      <c r="F138" s="257"/>
      <c r="G138" s="310"/>
      <c r="H138" s="310"/>
      <c r="I138" s="256"/>
      <c r="J138" s="330"/>
      <c r="K138" s="258" t="s">
        <v>345</v>
      </c>
    </row>
  </sheetData>
  <printOptions horizontalCentered="1"/>
  <pageMargins left="0.26" right="0.26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rowBreaks count="2" manualBreakCount="2">
    <brk id="42" max="10" man="1"/>
    <brk id="85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95"/>
  <sheetViews>
    <sheetView showGridLines="0" workbookViewId="0" topLeftCell="D31">
      <selection activeCell="Q63" sqref="Q63"/>
    </sheetView>
  </sheetViews>
  <sheetFormatPr defaultColWidth="9.140625" defaultRowHeight="12.75"/>
  <cols>
    <col min="1" max="1" width="3.8515625" style="366" customWidth="1"/>
    <col min="2" max="2" width="43.57421875" style="366" customWidth="1"/>
    <col min="3" max="3" width="7.57421875" style="366" customWidth="1"/>
    <col min="4" max="5" width="11.8515625" style="366" customWidth="1"/>
    <col min="6" max="6" width="7.57421875" style="366" customWidth="1"/>
    <col min="7" max="8" width="11.8515625" style="366" customWidth="1"/>
    <col min="9" max="9" width="7.57421875" style="366" customWidth="1"/>
    <col min="10" max="11" width="11.8515625" style="366" customWidth="1"/>
    <col min="12" max="16384" width="7.8515625" style="366" customWidth="1"/>
  </cols>
  <sheetData>
    <row r="1" spans="1:11" ht="12.75">
      <c r="A1" s="361" t="s">
        <v>79</v>
      </c>
      <c r="B1" s="362"/>
      <c r="C1" s="363"/>
      <c r="D1" s="363"/>
      <c r="E1" s="363"/>
      <c r="F1" s="364"/>
      <c r="G1" s="364"/>
      <c r="H1" s="364"/>
      <c r="I1" s="364"/>
      <c r="J1" s="364"/>
      <c r="K1" s="365" t="s">
        <v>352</v>
      </c>
    </row>
    <row r="2" spans="1:11" ht="12.75">
      <c r="A2" s="367" t="s">
        <v>95</v>
      </c>
      <c r="C2" s="368"/>
      <c r="D2" s="368"/>
      <c r="E2" s="368"/>
      <c r="F2" s="369"/>
      <c r="G2" s="369"/>
      <c r="H2" s="369"/>
      <c r="I2" s="369"/>
      <c r="J2" s="369"/>
      <c r="K2" s="370"/>
    </row>
    <row r="3" spans="1:11" ht="12.75">
      <c r="A3" s="149" t="s">
        <v>353</v>
      </c>
      <c r="C3" s="368"/>
      <c r="D3" s="368"/>
      <c r="E3" s="368"/>
      <c r="F3" s="369"/>
      <c r="G3" s="369"/>
      <c r="H3" s="369"/>
      <c r="I3" s="369"/>
      <c r="J3" s="369"/>
      <c r="K3" s="370"/>
    </row>
    <row r="4" spans="1:11" ht="12.75">
      <c r="A4" s="371" t="s">
        <v>110</v>
      </c>
      <c r="C4" s="372"/>
      <c r="D4" s="372"/>
      <c r="E4" s="372"/>
      <c r="F4" s="372"/>
      <c r="G4" s="372"/>
      <c r="H4" s="372"/>
      <c r="I4" s="373"/>
      <c r="J4" s="373"/>
      <c r="K4" s="374"/>
    </row>
    <row r="5" spans="1:19" ht="11.25">
      <c r="A5" s="375"/>
      <c r="B5" s="376"/>
      <c r="C5" s="364"/>
      <c r="D5" s="377" t="s">
        <v>16</v>
      </c>
      <c r="E5" s="378" t="s">
        <v>16</v>
      </c>
      <c r="H5" s="379"/>
      <c r="I5" s="379"/>
      <c r="J5" s="379"/>
      <c r="K5" s="380"/>
      <c r="L5" s="379"/>
      <c r="M5" s="379"/>
      <c r="N5" s="379"/>
      <c r="O5" s="379"/>
      <c r="P5" s="379"/>
      <c r="Q5" s="379"/>
      <c r="R5" s="379"/>
      <c r="S5" s="379"/>
    </row>
    <row r="6" spans="1:20" ht="11.25">
      <c r="A6" s="381"/>
      <c r="B6" s="382" t="s">
        <v>119</v>
      </c>
      <c r="C6" s="383"/>
      <c r="D6" s="384" t="s">
        <v>120</v>
      </c>
      <c r="E6" s="380" t="s">
        <v>121</v>
      </c>
      <c r="H6" s="379"/>
      <c r="I6" s="379"/>
      <c r="J6" s="379"/>
      <c r="K6" s="380"/>
      <c r="L6" s="379"/>
      <c r="M6" s="379"/>
      <c r="N6" s="379"/>
      <c r="O6" s="379"/>
      <c r="P6" s="379"/>
      <c r="Q6" s="379"/>
      <c r="R6" s="379"/>
      <c r="S6" s="379"/>
      <c r="T6" s="379"/>
    </row>
    <row r="7" spans="1:19" ht="11.25">
      <c r="A7" s="385"/>
      <c r="B7" s="374"/>
      <c r="C7" s="386" t="s">
        <v>15</v>
      </c>
      <c r="D7" s="386" t="s">
        <v>122</v>
      </c>
      <c r="E7" s="387" t="s">
        <v>122</v>
      </c>
      <c r="H7" s="379"/>
      <c r="I7" s="379"/>
      <c r="J7" s="379"/>
      <c r="K7" s="380"/>
      <c r="L7" s="379"/>
      <c r="M7" s="379"/>
      <c r="N7" s="379"/>
      <c r="O7" s="379"/>
      <c r="P7" s="379"/>
      <c r="Q7" s="379"/>
      <c r="R7" s="379"/>
      <c r="S7" s="379"/>
    </row>
    <row r="8" spans="1:11" ht="11.25">
      <c r="A8" s="385"/>
      <c r="B8" s="388" t="s">
        <v>123</v>
      </c>
      <c r="C8" s="372">
        <v>271</v>
      </c>
      <c r="D8" s="389">
        <v>1</v>
      </c>
      <c r="E8" s="390"/>
      <c r="K8" s="370"/>
    </row>
    <row r="9" spans="1:11" ht="11.25">
      <c r="A9" s="391" t="s">
        <v>354</v>
      </c>
      <c r="B9" s="392" t="s">
        <v>355</v>
      </c>
      <c r="C9" s="393"/>
      <c r="D9" s="394"/>
      <c r="E9" s="370"/>
      <c r="K9" s="370"/>
    </row>
    <row r="10" spans="1:11" ht="11.25">
      <c r="A10" s="381"/>
      <c r="B10" s="392" t="s">
        <v>356</v>
      </c>
      <c r="E10" s="370"/>
      <c r="K10" s="370"/>
    </row>
    <row r="11" spans="1:11" ht="11.25">
      <c r="A11" s="381"/>
      <c r="B11" s="392" t="s">
        <v>357</v>
      </c>
      <c r="C11" s="393">
        <v>59</v>
      </c>
      <c r="D11" s="394">
        <v>0.2177121771217712</v>
      </c>
      <c r="E11" s="395">
        <v>0.22433460076045628</v>
      </c>
      <c r="K11" s="370"/>
    </row>
    <row r="12" spans="1:11" ht="11.25">
      <c r="A12" s="381"/>
      <c r="B12" s="392" t="s">
        <v>358</v>
      </c>
      <c r="C12" s="393">
        <v>138</v>
      </c>
      <c r="D12" s="394">
        <v>0.5092250922509225</v>
      </c>
      <c r="E12" s="395">
        <v>0.5247148288973384</v>
      </c>
      <c r="K12" s="370"/>
    </row>
    <row r="13" spans="1:11" ht="11.25">
      <c r="A13" s="381"/>
      <c r="B13" s="392" t="s">
        <v>359</v>
      </c>
      <c r="C13" s="393">
        <v>45</v>
      </c>
      <c r="D13" s="394">
        <v>0.16605166051660517</v>
      </c>
      <c r="E13" s="395">
        <v>0.17110266159695817</v>
      </c>
      <c r="K13" s="370"/>
    </row>
    <row r="14" spans="1:11" ht="11.25">
      <c r="A14" s="381"/>
      <c r="B14" s="392" t="s">
        <v>360</v>
      </c>
      <c r="C14" s="393">
        <v>14</v>
      </c>
      <c r="D14" s="394">
        <v>0.05166051660516605</v>
      </c>
      <c r="E14" s="395">
        <v>0.053231939163498096</v>
      </c>
      <c r="K14" s="370"/>
    </row>
    <row r="15" spans="1:11" ht="11.25">
      <c r="A15" s="381"/>
      <c r="B15" s="392" t="s">
        <v>361</v>
      </c>
      <c r="C15" s="393">
        <v>3</v>
      </c>
      <c r="D15" s="394">
        <v>0.01107011070110701</v>
      </c>
      <c r="E15" s="395">
        <v>0.011406844106463879</v>
      </c>
      <c r="K15" s="370"/>
    </row>
    <row r="16" spans="1:11" ht="11.25">
      <c r="A16" s="381"/>
      <c r="B16" s="392" t="s">
        <v>362</v>
      </c>
      <c r="C16" s="393">
        <v>4</v>
      </c>
      <c r="D16" s="394">
        <v>0.014760147601476014</v>
      </c>
      <c r="E16" s="395">
        <v>0.015209125475285171</v>
      </c>
      <c r="K16" s="370"/>
    </row>
    <row r="17" spans="1:11" ht="11.25">
      <c r="A17" s="385"/>
      <c r="B17" s="388" t="s">
        <v>130</v>
      </c>
      <c r="C17" s="372">
        <v>8</v>
      </c>
      <c r="D17" s="389">
        <v>0.02952029520295203</v>
      </c>
      <c r="E17" s="387" t="s">
        <v>131</v>
      </c>
      <c r="K17" s="370"/>
    </row>
    <row r="18" spans="1:11" ht="11.25">
      <c r="A18" s="396" t="s">
        <v>363</v>
      </c>
      <c r="B18" s="376" t="s">
        <v>364</v>
      </c>
      <c r="C18" s="393"/>
      <c r="D18" s="394"/>
      <c r="E18" s="397"/>
      <c r="K18" s="370"/>
    </row>
    <row r="19" spans="1:11" ht="11.25">
      <c r="A19" s="381"/>
      <c r="B19" s="392" t="s">
        <v>365</v>
      </c>
      <c r="E19" s="370"/>
      <c r="K19" s="370"/>
    </row>
    <row r="20" spans="1:11" ht="11.25">
      <c r="A20" s="381"/>
      <c r="B20" s="392" t="s">
        <v>357</v>
      </c>
      <c r="C20" s="393">
        <v>69</v>
      </c>
      <c r="D20" s="394">
        <v>0.25461254612546125</v>
      </c>
      <c r="E20" s="395">
        <v>0.2623574144486692</v>
      </c>
      <c r="K20" s="370"/>
    </row>
    <row r="21" spans="1:11" ht="11.25">
      <c r="A21" s="381"/>
      <c r="B21" s="392" t="s">
        <v>358</v>
      </c>
      <c r="C21" s="393">
        <v>123</v>
      </c>
      <c r="D21" s="394">
        <v>0.45387453874538747</v>
      </c>
      <c r="E21" s="395">
        <v>0.467680608365019</v>
      </c>
      <c r="K21" s="370"/>
    </row>
    <row r="22" spans="1:11" ht="11.25">
      <c r="A22" s="381"/>
      <c r="B22" s="392" t="s">
        <v>359</v>
      </c>
      <c r="C22" s="393">
        <v>51</v>
      </c>
      <c r="D22" s="394">
        <v>0.1881918819188192</v>
      </c>
      <c r="E22" s="395">
        <v>0.19391634980988592</v>
      </c>
      <c r="K22" s="370"/>
    </row>
    <row r="23" spans="1:11" ht="11.25">
      <c r="A23" s="381"/>
      <c r="B23" s="392" t="s">
        <v>360</v>
      </c>
      <c r="C23" s="393">
        <v>12</v>
      </c>
      <c r="D23" s="394">
        <v>0.04428044280442804</v>
      </c>
      <c r="E23" s="395">
        <v>0.045627376425855515</v>
      </c>
      <c r="K23" s="370"/>
    </row>
    <row r="24" spans="1:11" ht="11.25">
      <c r="A24" s="381"/>
      <c r="B24" s="392" t="s">
        <v>361</v>
      </c>
      <c r="C24" s="393">
        <v>5</v>
      </c>
      <c r="D24" s="394">
        <v>0.01845018450184502</v>
      </c>
      <c r="E24" s="395">
        <v>0.019011406844106463</v>
      </c>
      <c r="K24" s="370"/>
    </row>
    <row r="25" spans="1:11" ht="11.25">
      <c r="A25" s="381"/>
      <c r="B25" s="392" t="s">
        <v>362</v>
      </c>
      <c r="C25" s="393">
        <v>3</v>
      </c>
      <c r="D25" s="394">
        <v>0.01107011070110701</v>
      </c>
      <c r="E25" s="395">
        <v>0.011406844106463879</v>
      </c>
      <c r="K25" s="370"/>
    </row>
    <row r="26" spans="1:11" ht="11.25">
      <c r="A26" s="385"/>
      <c r="B26" s="388" t="s">
        <v>130</v>
      </c>
      <c r="C26" s="372">
        <v>8</v>
      </c>
      <c r="D26" s="389">
        <v>0.02952029520295203</v>
      </c>
      <c r="E26" s="387" t="s">
        <v>131</v>
      </c>
      <c r="K26" s="370"/>
    </row>
    <row r="27" spans="1:11" ht="17.25" customHeight="1">
      <c r="A27" s="398"/>
      <c r="B27" s="399"/>
      <c r="C27" s="400" t="s">
        <v>19</v>
      </c>
      <c r="D27" s="401"/>
      <c r="E27" s="402"/>
      <c r="F27" s="400" t="s">
        <v>18</v>
      </c>
      <c r="G27" s="400"/>
      <c r="H27" s="403"/>
      <c r="K27" s="370"/>
    </row>
    <row r="28" spans="1:11" ht="17.25" customHeight="1">
      <c r="A28" s="381"/>
      <c r="B28" s="370"/>
      <c r="C28" s="404"/>
      <c r="D28" s="405" t="s">
        <v>16</v>
      </c>
      <c r="E28" s="406" t="s">
        <v>16</v>
      </c>
      <c r="F28" s="404"/>
      <c r="G28" s="405" t="s">
        <v>16</v>
      </c>
      <c r="H28" s="406" t="s">
        <v>16</v>
      </c>
      <c r="K28" s="370"/>
    </row>
    <row r="29" spans="1:11" ht="12.75" customHeight="1">
      <c r="A29" s="381"/>
      <c r="B29" s="382" t="s">
        <v>264</v>
      </c>
      <c r="C29" s="404"/>
      <c r="D29" s="405" t="s">
        <v>120</v>
      </c>
      <c r="E29" s="406" t="s">
        <v>121</v>
      </c>
      <c r="F29" s="404"/>
      <c r="G29" s="405" t="s">
        <v>120</v>
      </c>
      <c r="H29" s="406" t="s">
        <v>121</v>
      </c>
      <c r="K29" s="370"/>
    </row>
    <row r="30" spans="1:11" ht="11.25">
      <c r="A30" s="385"/>
      <c r="B30" s="374"/>
      <c r="C30" s="407" t="s">
        <v>15</v>
      </c>
      <c r="D30" s="407" t="s">
        <v>122</v>
      </c>
      <c r="E30" s="408" t="s">
        <v>122</v>
      </c>
      <c r="F30" s="407" t="s">
        <v>15</v>
      </c>
      <c r="G30" s="407" t="s">
        <v>122</v>
      </c>
      <c r="H30" s="408" t="s">
        <v>122</v>
      </c>
      <c r="K30" s="370"/>
    </row>
    <row r="31" spans="1:11" ht="15.75" customHeight="1">
      <c r="A31" s="409" t="s">
        <v>123</v>
      </c>
      <c r="B31" s="410"/>
      <c r="C31" s="411">
        <v>94</v>
      </c>
      <c r="D31" s="412">
        <v>1</v>
      </c>
      <c r="E31" s="413"/>
      <c r="F31" s="411">
        <v>175</v>
      </c>
      <c r="G31" s="412">
        <v>1</v>
      </c>
      <c r="H31" s="414"/>
      <c r="K31" s="370"/>
    </row>
    <row r="32" spans="1:11" ht="11.25">
      <c r="A32" s="391" t="s">
        <v>354</v>
      </c>
      <c r="B32" s="392" t="s">
        <v>355</v>
      </c>
      <c r="C32" s="383"/>
      <c r="D32" s="415"/>
      <c r="E32" s="370"/>
      <c r="F32" s="383"/>
      <c r="G32" s="383"/>
      <c r="H32" s="370"/>
      <c r="K32" s="370"/>
    </row>
    <row r="33" spans="1:11" ht="11.25">
      <c r="A33" s="381"/>
      <c r="B33" s="392" t="s">
        <v>356</v>
      </c>
      <c r="C33" s="383"/>
      <c r="D33" s="415"/>
      <c r="E33" s="395"/>
      <c r="F33" s="383"/>
      <c r="G33" s="415"/>
      <c r="H33" s="395"/>
      <c r="K33" s="370"/>
    </row>
    <row r="34" spans="1:11" ht="11.25">
      <c r="A34" s="381"/>
      <c r="B34" s="392" t="s">
        <v>357</v>
      </c>
      <c r="C34" s="369">
        <v>21</v>
      </c>
      <c r="D34" s="415">
        <v>0.22340425531914893</v>
      </c>
      <c r="E34" s="395">
        <v>0.23333333333333334</v>
      </c>
      <c r="F34" s="369">
        <v>38</v>
      </c>
      <c r="G34" s="415">
        <v>0.21714285714285714</v>
      </c>
      <c r="H34" s="395">
        <v>0.2222222222222222</v>
      </c>
      <c r="K34" s="370"/>
    </row>
    <row r="35" spans="1:11" ht="11.25">
      <c r="A35" s="381"/>
      <c r="B35" s="392" t="s">
        <v>358</v>
      </c>
      <c r="C35" s="369">
        <v>49</v>
      </c>
      <c r="D35" s="415">
        <v>0.5212765957446809</v>
      </c>
      <c r="E35" s="395">
        <v>0.5444444444444444</v>
      </c>
      <c r="F35" s="369">
        <v>89</v>
      </c>
      <c r="G35" s="415">
        <v>0.5085714285714286</v>
      </c>
      <c r="H35" s="395">
        <v>0.52046783625731</v>
      </c>
      <c r="K35" s="370"/>
    </row>
    <row r="36" spans="1:11" ht="11.25">
      <c r="A36" s="381"/>
      <c r="B36" s="392" t="s">
        <v>359</v>
      </c>
      <c r="C36" s="369">
        <v>13</v>
      </c>
      <c r="D36" s="415">
        <v>0.13829787234042554</v>
      </c>
      <c r="E36" s="395">
        <v>0.14444444444444443</v>
      </c>
      <c r="F36" s="369">
        <v>32</v>
      </c>
      <c r="G36" s="415">
        <v>0.18285714285714286</v>
      </c>
      <c r="H36" s="395">
        <v>0.1871345029239766</v>
      </c>
      <c r="K36" s="370"/>
    </row>
    <row r="37" spans="1:11" ht="11.25">
      <c r="A37" s="381"/>
      <c r="B37" s="392" t="s">
        <v>360</v>
      </c>
      <c r="C37" s="369">
        <v>5</v>
      </c>
      <c r="D37" s="415">
        <v>0.05319148936170213</v>
      </c>
      <c r="E37" s="395">
        <v>0.05555555555555555</v>
      </c>
      <c r="F37" s="369">
        <v>9</v>
      </c>
      <c r="G37" s="415">
        <v>0.05142857142857143</v>
      </c>
      <c r="H37" s="395">
        <v>0.05263157894736842</v>
      </c>
      <c r="K37" s="370"/>
    </row>
    <row r="38" spans="1:11" ht="11.25">
      <c r="A38" s="381"/>
      <c r="B38" s="392" t="s">
        <v>361</v>
      </c>
      <c r="C38" s="369">
        <v>0</v>
      </c>
      <c r="D38" s="415">
        <v>0</v>
      </c>
      <c r="E38" s="395">
        <v>0</v>
      </c>
      <c r="F38" s="369">
        <v>1</v>
      </c>
      <c r="G38" s="415">
        <v>0.005714285714285714</v>
      </c>
      <c r="H38" s="395">
        <v>0.005847953216374269</v>
      </c>
      <c r="K38" s="370"/>
    </row>
    <row r="39" spans="1:11" ht="11.25">
      <c r="A39" s="381"/>
      <c r="B39" s="392" t="s">
        <v>362</v>
      </c>
      <c r="C39" s="369">
        <v>2</v>
      </c>
      <c r="D39" s="415">
        <v>0.02127659574468085</v>
      </c>
      <c r="E39" s="395">
        <v>0.022222222222222223</v>
      </c>
      <c r="F39" s="369">
        <v>2</v>
      </c>
      <c r="G39" s="415">
        <v>0.011428571428571429</v>
      </c>
      <c r="H39" s="395">
        <v>0.011695906432748537</v>
      </c>
      <c r="K39" s="370"/>
    </row>
    <row r="40" spans="1:11" ht="11.25">
      <c r="A40" s="385"/>
      <c r="B40" s="388" t="s">
        <v>130</v>
      </c>
      <c r="C40" s="372">
        <v>4</v>
      </c>
      <c r="D40" s="389">
        <v>0.0425531914893617</v>
      </c>
      <c r="E40" s="387" t="s">
        <v>131</v>
      </c>
      <c r="F40" s="372">
        <v>4</v>
      </c>
      <c r="G40" s="389">
        <v>0.022857142857142857</v>
      </c>
      <c r="H40" s="387" t="s">
        <v>131</v>
      </c>
      <c r="I40" s="385"/>
      <c r="J40" s="373"/>
      <c r="K40" s="374"/>
    </row>
    <row r="41" spans="1:11" ht="12.75">
      <c r="A41" s="361" t="s">
        <v>79</v>
      </c>
      <c r="B41" s="362"/>
      <c r="C41" s="363"/>
      <c r="D41" s="416"/>
      <c r="E41" s="416"/>
      <c r="F41" s="364"/>
      <c r="G41" s="417"/>
      <c r="H41" s="417"/>
      <c r="I41" s="362"/>
      <c r="J41" s="362"/>
      <c r="K41" s="365" t="s">
        <v>366</v>
      </c>
    </row>
    <row r="42" spans="1:11" ht="12.75">
      <c r="A42" s="367" t="s">
        <v>95</v>
      </c>
      <c r="C42" s="368"/>
      <c r="D42" s="368"/>
      <c r="E42" s="368"/>
      <c r="F42" s="369"/>
      <c r="G42" s="383"/>
      <c r="H42" s="383"/>
      <c r="I42" s="383"/>
      <c r="J42" s="383"/>
      <c r="K42" s="370"/>
    </row>
    <row r="43" spans="1:11" ht="12.75">
      <c r="A43" s="149" t="s">
        <v>353</v>
      </c>
      <c r="C43" s="368"/>
      <c r="D43" s="368"/>
      <c r="E43" s="368"/>
      <c r="F43" s="369"/>
      <c r="G43" s="383"/>
      <c r="H43" s="383"/>
      <c r="I43" s="383"/>
      <c r="J43" s="383"/>
      <c r="K43" s="370"/>
    </row>
    <row r="44" spans="1:11" ht="12.75">
      <c r="A44" s="371" t="s">
        <v>110</v>
      </c>
      <c r="C44" s="372"/>
      <c r="D44" s="372"/>
      <c r="E44" s="372"/>
      <c r="F44" s="372"/>
      <c r="G44" s="373"/>
      <c r="H44" s="373"/>
      <c r="I44" s="373"/>
      <c r="J44" s="373"/>
      <c r="K44" s="374"/>
    </row>
    <row r="45" spans="1:11" ht="17.25" customHeight="1">
      <c r="A45" s="398"/>
      <c r="B45" s="399"/>
      <c r="C45" s="400" t="s">
        <v>19</v>
      </c>
      <c r="D45" s="401"/>
      <c r="E45" s="402"/>
      <c r="F45" s="400" t="s">
        <v>18</v>
      </c>
      <c r="G45" s="400"/>
      <c r="H45" s="403"/>
      <c r="K45" s="370"/>
    </row>
    <row r="46" spans="1:11" ht="17.25" customHeight="1">
      <c r="A46" s="381"/>
      <c r="B46" s="370"/>
      <c r="C46" s="404"/>
      <c r="D46" s="405" t="s">
        <v>16</v>
      </c>
      <c r="E46" s="406" t="s">
        <v>16</v>
      </c>
      <c r="F46" s="404"/>
      <c r="G46" s="405" t="s">
        <v>16</v>
      </c>
      <c r="H46" s="406" t="s">
        <v>16</v>
      </c>
      <c r="K46" s="370"/>
    </row>
    <row r="47" spans="1:11" ht="12.75" customHeight="1">
      <c r="A47" s="381"/>
      <c r="B47" s="382" t="s">
        <v>264</v>
      </c>
      <c r="C47" s="404"/>
      <c r="D47" s="405" t="s">
        <v>120</v>
      </c>
      <c r="E47" s="406" t="s">
        <v>121</v>
      </c>
      <c r="F47" s="404"/>
      <c r="G47" s="405" t="s">
        <v>120</v>
      </c>
      <c r="H47" s="406" t="s">
        <v>121</v>
      </c>
      <c r="K47" s="370"/>
    </row>
    <row r="48" spans="1:11" ht="11.25">
      <c r="A48" s="385"/>
      <c r="B48" s="374"/>
      <c r="C48" s="407" t="s">
        <v>15</v>
      </c>
      <c r="D48" s="407" t="s">
        <v>122</v>
      </c>
      <c r="E48" s="408" t="s">
        <v>122</v>
      </c>
      <c r="F48" s="407" t="s">
        <v>15</v>
      </c>
      <c r="G48" s="407" t="s">
        <v>122</v>
      </c>
      <c r="H48" s="408" t="s">
        <v>122</v>
      </c>
      <c r="K48" s="370"/>
    </row>
    <row r="49" spans="1:11" ht="11.25">
      <c r="A49" s="391" t="s">
        <v>363</v>
      </c>
      <c r="B49" s="392" t="s">
        <v>367</v>
      </c>
      <c r="C49" s="383"/>
      <c r="D49" s="418"/>
      <c r="E49" s="397"/>
      <c r="F49" s="383"/>
      <c r="G49" s="418"/>
      <c r="H49" s="397"/>
      <c r="K49" s="370"/>
    </row>
    <row r="50" spans="1:11" ht="11.25">
      <c r="A50" s="381"/>
      <c r="B50" s="392" t="s">
        <v>365</v>
      </c>
      <c r="C50" s="369"/>
      <c r="D50" s="383"/>
      <c r="E50" s="370"/>
      <c r="F50" s="383"/>
      <c r="G50" s="383"/>
      <c r="H50" s="370"/>
      <c r="K50" s="370"/>
    </row>
    <row r="51" spans="1:11" ht="11.25">
      <c r="A51" s="381"/>
      <c r="B51" s="392" t="s">
        <v>357</v>
      </c>
      <c r="C51" s="383">
        <v>23</v>
      </c>
      <c r="D51" s="415">
        <v>0.24468085106382978</v>
      </c>
      <c r="E51" s="395">
        <v>0.25555555555555554</v>
      </c>
      <c r="F51" s="383">
        <v>46</v>
      </c>
      <c r="G51" s="415">
        <v>0.26285714285714284</v>
      </c>
      <c r="H51" s="395">
        <v>0.26900584795321636</v>
      </c>
      <c r="K51" s="370"/>
    </row>
    <row r="52" spans="1:11" ht="11.25">
      <c r="A52" s="381"/>
      <c r="B52" s="392" t="s">
        <v>358</v>
      </c>
      <c r="C52" s="383">
        <v>39</v>
      </c>
      <c r="D52" s="415">
        <v>0.4148936170212766</v>
      </c>
      <c r="E52" s="395">
        <v>0.43333333333333335</v>
      </c>
      <c r="F52" s="383">
        <v>84</v>
      </c>
      <c r="G52" s="415">
        <v>0.48</v>
      </c>
      <c r="H52" s="395">
        <v>0.49122807017543857</v>
      </c>
      <c r="K52" s="370"/>
    </row>
    <row r="53" spans="1:11" ht="11.25">
      <c r="A53" s="381"/>
      <c r="B53" s="392" t="s">
        <v>359</v>
      </c>
      <c r="C53" s="383">
        <v>22</v>
      </c>
      <c r="D53" s="415">
        <v>0.23404255319148937</v>
      </c>
      <c r="E53" s="395">
        <v>0.24444444444444444</v>
      </c>
      <c r="F53" s="383">
        <v>28</v>
      </c>
      <c r="G53" s="415">
        <v>0.16</v>
      </c>
      <c r="H53" s="395">
        <v>0.16374269005847952</v>
      </c>
      <c r="K53" s="370"/>
    </row>
    <row r="54" spans="1:11" ht="11.25">
      <c r="A54" s="381"/>
      <c r="B54" s="392" t="s">
        <v>360</v>
      </c>
      <c r="C54" s="383">
        <v>2</v>
      </c>
      <c r="D54" s="415">
        <v>0.02127659574468085</v>
      </c>
      <c r="E54" s="395">
        <v>0.022222222222222223</v>
      </c>
      <c r="F54" s="383">
        <v>9</v>
      </c>
      <c r="G54" s="415">
        <v>0.05142857142857143</v>
      </c>
      <c r="H54" s="395">
        <v>0.05263157894736842</v>
      </c>
      <c r="K54" s="370"/>
    </row>
    <row r="55" spans="1:11" ht="11.25">
      <c r="A55" s="381"/>
      <c r="B55" s="392" t="s">
        <v>361</v>
      </c>
      <c r="C55" s="383">
        <v>3</v>
      </c>
      <c r="D55" s="415">
        <v>0.031914893617021274</v>
      </c>
      <c r="E55" s="395">
        <v>0.03333333333333333</v>
      </c>
      <c r="F55" s="383">
        <v>2</v>
      </c>
      <c r="G55" s="415">
        <v>0.011428571428571429</v>
      </c>
      <c r="H55" s="395">
        <v>0.011695906432748537</v>
      </c>
      <c r="K55" s="370"/>
    </row>
    <row r="56" spans="1:11" ht="11.25">
      <c r="A56" s="381"/>
      <c r="B56" s="392" t="s">
        <v>362</v>
      </c>
      <c r="C56" s="383">
        <v>1</v>
      </c>
      <c r="D56" s="415">
        <v>0.010638297872340425</v>
      </c>
      <c r="E56" s="395">
        <v>0.011111111111111112</v>
      </c>
      <c r="F56" s="383">
        <v>2</v>
      </c>
      <c r="G56" s="415">
        <v>0.011428571428571429</v>
      </c>
      <c r="H56" s="395">
        <v>0.011695906432748537</v>
      </c>
      <c r="K56" s="370"/>
    </row>
    <row r="57" spans="1:11" ht="11.25">
      <c r="A57" s="385"/>
      <c r="B57" s="388" t="s">
        <v>130</v>
      </c>
      <c r="C57" s="373">
        <v>4</v>
      </c>
      <c r="D57" s="389">
        <v>0.0425531914893617</v>
      </c>
      <c r="E57" s="387" t="s">
        <v>131</v>
      </c>
      <c r="F57" s="373">
        <v>4</v>
      </c>
      <c r="G57" s="389">
        <v>0.022857142857142857</v>
      </c>
      <c r="H57" s="387" t="s">
        <v>131</v>
      </c>
      <c r="I57" s="373"/>
      <c r="J57" s="373"/>
      <c r="K57" s="374"/>
    </row>
    <row r="58" spans="1:11" ht="15.75" customHeight="1">
      <c r="A58" s="375"/>
      <c r="B58" s="419"/>
      <c r="C58" s="420" t="s">
        <v>21</v>
      </c>
      <c r="D58" s="421"/>
      <c r="E58" s="422"/>
      <c r="F58" s="423" t="s">
        <v>67</v>
      </c>
      <c r="G58" s="401"/>
      <c r="H58" s="402"/>
      <c r="I58" s="423" t="s">
        <v>294</v>
      </c>
      <c r="J58" s="400"/>
      <c r="K58" s="403"/>
    </row>
    <row r="59" spans="1:11" ht="11.25">
      <c r="A59" s="381"/>
      <c r="B59" s="370"/>
      <c r="C59" s="424"/>
      <c r="D59" s="425" t="s">
        <v>16</v>
      </c>
      <c r="E59" s="406" t="s">
        <v>16</v>
      </c>
      <c r="F59" s="425"/>
      <c r="G59" s="425" t="s">
        <v>16</v>
      </c>
      <c r="H59" s="406" t="s">
        <v>16</v>
      </c>
      <c r="I59" s="425"/>
      <c r="J59" s="425" t="s">
        <v>16</v>
      </c>
      <c r="K59" s="406" t="s">
        <v>16</v>
      </c>
    </row>
    <row r="60" spans="1:15" ht="11.25">
      <c r="A60" s="426" t="s">
        <v>368</v>
      </c>
      <c r="B60" s="370"/>
      <c r="C60" s="425"/>
      <c r="D60" s="425" t="s">
        <v>120</v>
      </c>
      <c r="E60" s="406" t="s">
        <v>121</v>
      </c>
      <c r="F60" s="425"/>
      <c r="G60" s="425" t="s">
        <v>120</v>
      </c>
      <c r="H60" s="406" t="s">
        <v>121</v>
      </c>
      <c r="I60" s="425"/>
      <c r="J60" s="425" t="s">
        <v>120</v>
      </c>
      <c r="K60" s="406" t="s">
        <v>121</v>
      </c>
      <c r="M60" s="393"/>
      <c r="N60" s="379"/>
      <c r="O60" s="379"/>
    </row>
    <row r="61" spans="1:15" ht="11.25">
      <c r="A61" s="385"/>
      <c r="B61" s="374"/>
      <c r="C61" s="407" t="s">
        <v>15</v>
      </c>
      <c r="D61" s="407" t="s">
        <v>122</v>
      </c>
      <c r="E61" s="408" t="s">
        <v>122</v>
      </c>
      <c r="F61" s="407" t="s">
        <v>15</v>
      </c>
      <c r="G61" s="407" t="s">
        <v>122</v>
      </c>
      <c r="H61" s="408" t="s">
        <v>122</v>
      </c>
      <c r="I61" s="407" t="s">
        <v>15</v>
      </c>
      <c r="J61" s="407" t="s">
        <v>122</v>
      </c>
      <c r="K61" s="408" t="s">
        <v>122</v>
      </c>
      <c r="N61" s="379"/>
      <c r="O61" s="379"/>
    </row>
    <row r="62" spans="1:15" ht="15.75" customHeight="1">
      <c r="A62" s="409" t="s">
        <v>123</v>
      </c>
      <c r="B62" s="410"/>
      <c r="C62" s="427">
        <v>240</v>
      </c>
      <c r="D62" s="428">
        <v>1</v>
      </c>
      <c r="E62" s="427"/>
      <c r="F62" s="429">
        <v>18</v>
      </c>
      <c r="G62" s="428">
        <v>1</v>
      </c>
      <c r="H62" s="430"/>
      <c r="I62" s="427">
        <v>11</v>
      </c>
      <c r="J62" s="428">
        <v>1</v>
      </c>
      <c r="K62" s="430"/>
      <c r="N62" s="379"/>
      <c r="O62" s="379"/>
    </row>
    <row r="63" spans="1:11" ht="11.25">
      <c r="A63" s="391" t="s">
        <v>354</v>
      </c>
      <c r="B63" s="392" t="s">
        <v>355</v>
      </c>
      <c r="D63" s="394"/>
      <c r="F63" s="381"/>
      <c r="G63" s="383"/>
      <c r="H63" s="370"/>
      <c r="K63" s="370"/>
    </row>
    <row r="64" spans="1:11" ht="11.25">
      <c r="A64" s="381"/>
      <c r="B64" s="392" t="s">
        <v>356</v>
      </c>
      <c r="D64" s="394"/>
      <c r="E64" s="394"/>
      <c r="F64" s="381"/>
      <c r="G64" s="415"/>
      <c r="H64" s="395"/>
      <c r="J64" s="394"/>
      <c r="K64" s="395"/>
    </row>
    <row r="65" spans="1:11" ht="11.25">
      <c r="A65" s="381"/>
      <c r="B65" s="392" t="s">
        <v>357</v>
      </c>
      <c r="C65" s="393">
        <v>53</v>
      </c>
      <c r="D65" s="394">
        <v>0.22083333333333333</v>
      </c>
      <c r="E65" s="394">
        <v>0.22746781115879827</v>
      </c>
      <c r="F65" s="391">
        <v>2</v>
      </c>
      <c r="G65" s="415">
        <v>0.1111111111111111</v>
      </c>
      <c r="H65" s="395">
        <v>0.11764705882352941</v>
      </c>
      <c r="I65" s="393">
        <v>4</v>
      </c>
      <c r="J65" s="394">
        <v>0.36363636363636365</v>
      </c>
      <c r="K65" s="395">
        <v>0.36363636363636365</v>
      </c>
    </row>
    <row r="66" spans="1:11" ht="11.25">
      <c r="A66" s="381"/>
      <c r="B66" s="392" t="s">
        <v>358</v>
      </c>
      <c r="C66" s="393">
        <v>123</v>
      </c>
      <c r="D66" s="394">
        <v>0.5125</v>
      </c>
      <c r="E66" s="394">
        <v>0.5278969957081545</v>
      </c>
      <c r="F66" s="391">
        <v>9</v>
      </c>
      <c r="G66" s="415">
        <v>0.5</v>
      </c>
      <c r="H66" s="395">
        <v>0.5294117647058824</v>
      </c>
      <c r="I66" s="393">
        <v>6</v>
      </c>
      <c r="J66" s="394">
        <v>0.5454545454545454</v>
      </c>
      <c r="K66" s="395">
        <v>0.5454545454545454</v>
      </c>
    </row>
    <row r="67" spans="1:11" ht="11.25">
      <c r="A67" s="381"/>
      <c r="B67" s="392" t="s">
        <v>359</v>
      </c>
      <c r="C67" s="393">
        <v>41</v>
      </c>
      <c r="D67" s="394">
        <v>0.17083333333333334</v>
      </c>
      <c r="E67" s="394">
        <v>0.1759656652360515</v>
      </c>
      <c r="F67" s="391">
        <v>4</v>
      </c>
      <c r="G67" s="415">
        <v>0.2222222222222222</v>
      </c>
      <c r="H67" s="395">
        <v>0.23529411764705882</v>
      </c>
      <c r="I67" s="393">
        <v>0</v>
      </c>
      <c r="J67" s="394">
        <v>0</v>
      </c>
      <c r="K67" s="395">
        <v>0</v>
      </c>
    </row>
    <row r="68" spans="1:11" ht="11.25">
      <c r="A68" s="381"/>
      <c r="B68" s="392" t="s">
        <v>360</v>
      </c>
      <c r="C68" s="393">
        <v>12</v>
      </c>
      <c r="D68" s="394">
        <v>0.05</v>
      </c>
      <c r="E68" s="394">
        <v>0.05150214592274678</v>
      </c>
      <c r="F68" s="391">
        <v>1</v>
      </c>
      <c r="G68" s="415">
        <v>0.05555555555555555</v>
      </c>
      <c r="H68" s="395">
        <v>0.058823529411764705</v>
      </c>
      <c r="I68" s="393">
        <v>1</v>
      </c>
      <c r="J68" s="394">
        <v>0.09090909090909091</v>
      </c>
      <c r="K68" s="395">
        <v>0.09090909090909091</v>
      </c>
    </row>
    <row r="69" spans="1:11" ht="11.25">
      <c r="A69" s="381"/>
      <c r="B69" s="392" t="s">
        <v>361</v>
      </c>
      <c r="C69" s="393">
        <v>1</v>
      </c>
      <c r="D69" s="394">
        <v>0.004166666666666667</v>
      </c>
      <c r="E69" s="394">
        <v>0.004291845493562232</v>
      </c>
      <c r="F69" s="391">
        <v>0</v>
      </c>
      <c r="G69" s="415">
        <v>0</v>
      </c>
      <c r="H69" s="395">
        <v>0</v>
      </c>
      <c r="I69" s="393">
        <v>2</v>
      </c>
      <c r="J69" s="394">
        <v>0.18181818181818182</v>
      </c>
      <c r="K69" s="395">
        <v>0.18181818181818182</v>
      </c>
    </row>
    <row r="70" spans="1:11" ht="11.25">
      <c r="A70" s="381"/>
      <c r="B70" s="392" t="s">
        <v>362</v>
      </c>
      <c r="C70" s="393">
        <v>3</v>
      </c>
      <c r="D70" s="394">
        <v>0.0125</v>
      </c>
      <c r="E70" s="394">
        <v>0.012875536480686695</v>
      </c>
      <c r="F70" s="391">
        <v>1</v>
      </c>
      <c r="G70" s="415">
        <v>0.05555555555555555</v>
      </c>
      <c r="H70" s="395">
        <v>0.058823529411764705</v>
      </c>
      <c r="I70" s="393">
        <v>0</v>
      </c>
      <c r="J70" s="394">
        <v>0</v>
      </c>
      <c r="K70" s="395">
        <v>0</v>
      </c>
    </row>
    <row r="71" spans="1:11" ht="11.25">
      <c r="A71" s="385"/>
      <c r="B71" s="388" t="s">
        <v>130</v>
      </c>
      <c r="C71" s="372">
        <v>7</v>
      </c>
      <c r="D71" s="389">
        <v>0.029166666666666667</v>
      </c>
      <c r="E71" s="386" t="s">
        <v>131</v>
      </c>
      <c r="F71" s="431">
        <v>1</v>
      </c>
      <c r="G71" s="389">
        <v>0.05555555555555555</v>
      </c>
      <c r="H71" s="387" t="s">
        <v>131</v>
      </c>
      <c r="I71" s="372">
        <v>0</v>
      </c>
      <c r="J71" s="389">
        <v>0</v>
      </c>
      <c r="K71" s="387" t="s">
        <v>131</v>
      </c>
    </row>
    <row r="72" spans="1:11" ht="11.25">
      <c r="A72" s="391" t="s">
        <v>363</v>
      </c>
      <c r="B72" s="392" t="s">
        <v>367</v>
      </c>
      <c r="D72" s="432"/>
      <c r="E72" s="432"/>
      <c r="F72" s="381"/>
      <c r="G72" s="418"/>
      <c r="H72" s="397"/>
      <c r="J72" s="432"/>
      <c r="K72" s="397"/>
    </row>
    <row r="73" spans="1:11" ht="11.25">
      <c r="A73" s="381"/>
      <c r="B73" s="392" t="s">
        <v>365</v>
      </c>
      <c r="C73" s="393"/>
      <c r="F73" s="381"/>
      <c r="G73" s="383"/>
      <c r="H73" s="370"/>
      <c r="K73" s="370"/>
    </row>
    <row r="74" spans="1:11" ht="11.25">
      <c r="A74" s="381"/>
      <c r="B74" s="392" t="s">
        <v>357</v>
      </c>
      <c r="C74" s="366">
        <v>61</v>
      </c>
      <c r="D74" s="394">
        <v>0.25416666666666665</v>
      </c>
      <c r="E74" s="394">
        <v>0.26180257510729615</v>
      </c>
      <c r="F74" s="381">
        <v>3</v>
      </c>
      <c r="G74" s="415">
        <v>0.16666666666666666</v>
      </c>
      <c r="H74" s="395">
        <v>0.17647058823529413</v>
      </c>
      <c r="I74" s="366">
        <v>5</v>
      </c>
      <c r="J74" s="394">
        <v>0.45454545454545453</v>
      </c>
      <c r="K74" s="395">
        <v>0.45454545454545453</v>
      </c>
    </row>
    <row r="75" spans="1:11" ht="11.25">
      <c r="A75" s="381"/>
      <c r="B75" s="392" t="s">
        <v>358</v>
      </c>
      <c r="C75" s="366">
        <v>111</v>
      </c>
      <c r="D75" s="394">
        <v>0.4625</v>
      </c>
      <c r="E75" s="394">
        <v>0.47639484978540775</v>
      </c>
      <c r="F75" s="381">
        <v>8</v>
      </c>
      <c r="G75" s="415">
        <v>0.4444444444444444</v>
      </c>
      <c r="H75" s="395">
        <v>0.47058823529411764</v>
      </c>
      <c r="I75" s="366">
        <v>4</v>
      </c>
      <c r="J75" s="394">
        <v>0.36363636363636365</v>
      </c>
      <c r="K75" s="395">
        <v>0.36363636363636365</v>
      </c>
    </row>
    <row r="76" spans="1:11" ht="11.25">
      <c r="A76" s="381"/>
      <c r="B76" s="392" t="s">
        <v>359</v>
      </c>
      <c r="C76" s="366">
        <v>45</v>
      </c>
      <c r="D76" s="394">
        <v>0.1875</v>
      </c>
      <c r="E76" s="394">
        <v>0.19313304721030042</v>
      </c>
      <c r="F76" s="381">
        <v>4</v>
      </c>
      <c r="G76" s="415">
        <v>0.2222222222222222</v>
      </c>
      <c r="H76" s="395">
        <v>0.23529411764705882</v>
      </c>
      <c r="I76" s="366">
        <v>1</v>
      </c>
      <c r="J76" s="394">
        <v>0.09090909090909091</v>
      </c>
      <c r="K76" s="395">
        <v>0.09090909090909091</v>
      </c>
    </row>
    <row r="77" spans="1:11" ht="11.25">
      <c r="A77" s="381"/>
      <c r="B77" s="392" t="s">
        <v>360</v>
      </c>
      <c r="C77" s="366">
        <v>8</v>
      </c>
      <c r="D77" s="394">
        <v>0.03333333333333333</v>
      </c>
      <c r="E77" s="394">
        <v>0.034334763948497854</v>
      </c>
      <c r="F77" s="381">
        <v>2</v>
      </c>
      <c r="G77" s="415">
        <v>0.1111111111111111</v>
      </c>
      <c r="H77" s="395">
        <v>0.11764705882352941</v>
      </c>
      <c r="I77" s="366">
        <v>1</v>
      </c>
      <c r="J77" s="394">
        <v>0.09090909090909091</v>
      </c>
      <c r="K77" s="395">
        <v>0.09090909090909091</v>
      </c>
    </row>
    <row r="78" spans="1:11" ht="11.25">
      <c r="A78" s="381"/>
      <c r="B78" s="392" t="s">
        <v>361</v>
      </c>
      <c r="C78" s="366">
        <v>5</v>
      </c>
      <c r="D78" s="394">
        <v>0.020833333333333332</v>
      </c>
      <c r="E78" s="394">
        <v>0.02145922746781116</v>
      </c>
      <c r="F78" s="381">
        <v>0</v>
      </c>
      <c r="G78" s="415">
        <v>0</v>
      </c>
      <c r="H78" s="395">
        <v>0</v>
      </c>
      <c r="I78" s="366">
        <v>0</v>
      </c>
      <c r="J78" s="394">
        <v>0</v>
      </c>
      <c r="K78" s="395">
        <v>0</v>
      </c>
    </row>
    <row r="79" spans="1:11" ht="11.25">
      <c r="A79" s="381"/>
      <c r="B79" s="392" t="s">
        <v>362</v>
      </c>
      <c r="C79" s="366">
        <v>3</v>
      </c>
      <c r="D79" s="394">
        <v>0.0125</v>
      </c>
      <c r="E79" s="394">
        <v>0.012875536480686695</v>
      </c>
      <c r="F79" s="381">
        <v>0</v>
      </c>
      <c r="G79" s="415">
        <v>0</v>
      </c>
      <c r="H79" s="395">
        <v>0</v>
      </c>
      <c r="I79" s="366">
        <v>0</v>
      </c>
      <c r="J79" s="394">
        <v>0</v>
      </c>
      <c r="K79" s="395">
        <v>0</v>
      </c>
    </row>
    <row r="80" spans="1:11" ht="11.25">
      <c r="A80" s="385"/>
      <c r="B80" s="388" t="s">
        <v>130</v>
      </c>
      <c r="C80" s="373">
        <v>7</v>
      </c>
      <c r="D80" s="389">
        <v>0.029166666666666667</v>
      </c>
      <c r="E80" s="386" t="s">
        <v>131</v>
      </c>
      <c r="F80" s="385">
        <v>1</v>
      </c>
      <c r="G80" s="389">
        <v>0.05555555555555555</v>
      </c>
      <c r="H80" s="387" t="s">
        <v>131</v>
      </c>
      <c r="I80" s="373">
        <v>0</v>
      </c>
      <c r="J80" s="389">
        <v>0</v>
      </c>
      <c r="K80" s="387" t="s">
        <v>131</v>
      </c>
    </row>
    <row r="81" spans="1:11" ht="11.25">
      <c r="A81" s="381" t="s">
        <v>369</v>
      </c>
      <c r="D81" s="394"/>
      <c r="E81" s="394"/>
      <c r="G81" s="394"/>
      <c r="H81" s="394"/>
      <c r="J81" s="394"/>
      <c r="K81" s="395"/>
    </row>
    <row r="82" spans="1:11" ht="11.25">
      <c r="A82" s="699" t="s">
        <v>351</v>
      </c>
      <c r="B82" s="700"/>
      <c r="C82" s="373"/>
      <c r="D82" s="389"/>
      <c r="E82" s="389"/>
      <c r="F82" s="373"/>
      <c r="G82" s="389"/>
      <c r="H82" s="389"/>
      <c r="I82" s="373"/>
      <c r="J82" s="389"/>
      <c r="K82" s="390"/>
    </row>
    <row r="83" spans="4:11" ht="11.25">
      <c r="D83" s="394"/>
      <c r="E83" s="379"/>
      <c r="G83" s="394"/>
      <c r="H83" s="379"/>
      <c r="J83" s="394"/>
      <c r="K83" s="379"/>
    </row>
    <row r="86" spans="4:11" ht="11.25">
      <c r="D86" s="394"/>
      <c r="E86" s="394"/>
      <c r="G86" s="394"/>
      <c r="H86" s="394"/>
      <c r="J86" s="394"/>
      <c r="K86" s="394"/>
    </row>
    <row r="87" spans="4:11" ht="11.25">
      <c r="D87" s="394"/>
      <c r="E87" s="394"/>
      <c r="G87" s="394"/>
      <c r="H87" s="394"/>
      <c r="J87" s="394"/>
      <c r="K87" s="394"/>
    </row>
    <row r="88" spans="4:11" ht="11.25">
      <c r="D88" s="394"/>
      <c r="E88" s="394"/>
      <c r="G88" s="394"/>
      <c r="H88" s="394"/>
      <c r="J88" s="394"/>
      <c r="K88" s="394"/>
    </row>
    <row r="89" spans="4:11" ht="11.25">
      <c r="D89" s="394"/>
      <c r="E89" s="379"/>
      <c r="G89" s="394"/>
      <c r="H89" s="379"/>
      <c r="J89" s="394"/>
      <c r="K89" s="379"/>
    </row>
    <row r="92" spans="4:11" ht="11.25">
      <c r="D92" s="394"/>
      <c r="E92" s="394"/>
      <c r="G92" s="394"/>
      <c r="H92" s="394"/>
      <c r="J92" s="394"/>
      <c r="K92" s="394"/>
    </row>
    <row r="93" spans="4:11" ht="11.25">
      <c r="D93" s="394"/>
      <c r="E93" s="394"/>
      <c r="G93" s="394"/>
      <c r="H93" s="394"/>
      <c r="J93" s="394"/>
      <c r="K93" s="394"/>
    </row>
    <row r="94" spans="4:11" ht="11.25">
      <c r="D94" s="394"/>
      <c r="E94" s="394"/>
      <c r="G94" s="394"/>
      <c r="H94" s="394"/>
      <c r="J94" s="394"/>
      <c r="K94" s="394"/>
    </row>
    <row r="95" spans="4:11" ht="11.25">
      <c r="D95" s="394"/>
      <c r="E95" s="379"/>
      <c r="G95" s="394"/>
      <c r="H95" s="379"/>
      <c r="J95" s="394"/>
      <c r="K95" s="379"/>
    </row>
  </sheetData>
  <mergeCells count="1">
    <mergeCell ref="A82:B82"/>
  </mergeCells>
  <printOptions horizontalCentered="1"/>
  <pageMargins left="0.25" right="0.3" top="0.72" bottom="0.55" header="0.5" footer="0.5"/>
  <pageSetup horizontalDpi="300" verticalDpi="300" orientation="landscape" scale="96" r:id="rId2"/>
  <headerFooter alignWithMargins="0">
    <oddFooter xml:space="preserve">&amp;C </oddFooter>
  </headerFooter>
  <rowBreaks count="1" manualBreakCount="1">
    <brk id="4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47"/>
  <sheetViews>
    <sheetView showGridLines="0" workbookViewId="0" topLeftCell="A71">
      <selection activeCell="J71" sqref="J71"/>
    </sheetView>
  </sheetViews>
  <sheetFormatPr defaultColWidth="9.140625" defaultRowHeight="12.75"/>
  <cols>
    <col min="1" max="1" width="3.421875" style="438" customWidth="1"/>
    <col min="2" max="2" width="40.57421875" style="438" customWidth="1"/>
    <col min="3" max="3" width="7.57421875" style="438" customWidth="1"/>
    <col min="4" max="4" width="12.140625" style="438" customWidth="1"/>
    <col min="5" max="5" width="12.00390625" style="438" customWidth="1"/>
    <col min="6" max="6" width="7.57421875" style="438" customWidth="1"/>
    <col min="7" max="8" width="13.7109375" style="438" customWidth="1"/>
    <col min="9" max="9" width="7.57421875" style="438" customWidth="1"/>
    <col min="10" max="11" width="13.7109375" style="438" customWidth="1"/>
    <col min="12" max="12" width="7.8515625" style="438" customWidth="1"/>
    <col min="13" max="13" width="3.57421875" style="438" customWidth="1"/>
    <col min="14" max="14" width="5.8515625" style="438" customWidth="1"/>
    <col min="15" max="15" width="7.8515625" style="438" customWidth="1"/>
    <col min="16" max="17" width="11.28125" style="438" customWidth="1"/>
    <col min="18" max="18" width="2.7109375" style="438" customWidth="1"/>
    <col min="19" max="19" width="7.8515625" style="438" customWidth="1"/>
    <col min="20" max="21" width="11.28125" style="438" customWidth="1"/>
    <col min="22" max="22" width="2.7109375" style="438" customWidth="1"/>
    <col min="23" max="26" width="7.8515625" style="438" customWidth="1"/>
    <col min="27" max="27" width="3.57421875" style="438" customWidth="1"/>
    <col min="28" max="28" width="28.421875" style="438" customWidth="1"/>
    <col min="29" max="29" width="7.8515625" style="438" customWidth="1"/>
    <col min="30" max="31" width="11.28125" style="438" customWidth="1"/>
    <col min="32" max="32" width="2.7109375" style="438" customWidth="1"/>
    <col min="33" max="33" width="7.8515625" style="438" customWidth="1"/>
    <col min="34" max="35" width="11.28125" style="438" customWidth="1"/>
    <col min="36" max="36" width="2.7109375" style="438" customWidth="1"/>
    <col min="37" max="37" width="7.8515625" style="438" customWidth="1"/>
    <col min="38" max="39" width="11.28125" style="438" customWidth="1"/>
    <col min="40" max="16384" width="7.8515625" style="438" customWidth="1"/>
  </cols>
  <sheetData>
    <row r="1" spans="1:11" ht="12.75">
      <c r="A1" s="433" t="s">
        <v>79</v>
      </c>
      <c r="B1" s="434"/>
      <c r="C1" s="435"/>
      <c r="D1" s="435"/>
      <c r="E1" s="435"/>
      <c r="F1" s="436"/>
      <c r="G1" s="436"/>
      <c r="H1" s="436"/>
      <c r="I1" s="436"/>
      <c r="J1" s="436"/>
      <c r="K1" s="437" t="s">
        <v>378</v>
      </c>
    </row>
    <row r="2" spans="1:11" ht="12.75">
      <c r="A2" s="439" t="s">
        <v>95</v>
      </c>
      <c r="B2" s="440"/>
      <c r="C2" s="441"/>
      <c r="D2" s="441"/>
      <c r="E2" s="441"/>
      <c r="F2" s="442"/>
      <c r="G2" s="442"/>
      <c r="H2" s="442"/>
      <c r="I2" s="442"/>
      <c r="J2" s="442"/>
      <c r="K2" s="443"/>
    </row>
    <row r="3" spans="1:11" ht="12.75">
      <c r="A3" s="149" t="s">
        <v>379</v>
      </c>
      <c r="B3" s="440"/>
      <c r="C3" s="441"/>
      <c r="D3" s="441"/>
      <c r="E3" s="441"/>
      <c r="F3" s="442"/>
      <c r="G3" s="442"/>
      <c r="H3" s="442"/>
      <c r="I3" s="442"/>
      <c r="J3" s="442"/>
      <c r="K3" s="443"/>
    </row>
    <row r="4" spans="1:16" ht="12.75">
      <c r="A4" s="444" t="s">
        <v>112</v>
      </c>
      <c r="B4" s="445"/>
      <c r="C4" s="445"/>
      <c r="D4" s="445"/>
      <c r="E4" s="445"/>
      <c r="F4" s="445"/>
      <c r="G4" s="445"/>
      <c r="H4" s="446"/>
      <c r="I4" s="446"/>
      <c r="J4" s="446"/>
      <c r="K4" s="447"/>
      <c r="L4" s="448"/>
      <c r="M4" s="449"/>
      <c r="N4" s="448"/>
      <c r="O4" s="448"/>
      <c r="P4" s="448"/>
    </row>
    <row r="5" spans="1:19" ht="11.25">
      <c r="A5" s="450"/>
      <c r="B5" s="451"/>
      <c r="C5" s="450"/>
      <c r="D5" s="452" t="s">
        <v>16</v>
      </c>
      <c r="E5" s="453" t="s">
        <v>16</v>
      </c>
      <c r="F5" s="454"/>
      <c r="G5" s="434"/>
      <c r="H5" s="452"/>
      <c r="I5" s="452"/>
      <c r="J5" s="452"/>
      <c r="K5" s="453"/>
      <c r="L5" s="449"/>
      <c r="M5" s="449"/>
      <c r="N5" s="449"/>
      <c r="O5" s="449"/>
      <c r="P5" s="449"/>
      <c r="Q5" s="449"/>
      <c r="R5" s="449"/>
      <c r="S5" s="449"/>
    </row>
    <row r="6" spans="1:20" ht="11.25">
      <c r="A6" s="455" t="s">
        <v>119</v>
      </c>
      <c r="B6" s="443"/>
      <c r="C6" s="456"/>
      <c r="D6" s="457" t="s">
        <v>120</v>
      </c>
      <c r="E6" s="458" t="s">
        <v>121</v>
      </c>
      <c r="F6" s="456"/>
      <c r="G6" s="440"/>
      <c r="H6" s="457"/>
      <c r="I6" s="457"/>
      <c r="J6" s="457"/>
      <c r="K6" s="458"/>
      <c r="L6" s="449"/>
      <c r="M6" s="449"/>
      <c r="N6" s="449"/>
      <c r="O6" s="449"/>
      <c r="P6" s="449"/>
      <c r="Q6" s="449"/>
      <c r="R6" s="449"/>
      <c r="S6" s="449"/>
      <c r="T6" s="449"/>
    </row>
    <row r="7" spans="1:19" ht="11.25">
      <c r="A7" s="459"/>
      <c r="B7" s="460"/>
      <c r="C7" s="461" t="s">
        <v>15</v>
      </c>
      <c r="D7" s="462" t="s">
        <v>122</v>
      </c>
      <c r="E7" s="463" t="s">
        <v>122</v>
      </c>
      <c r="F7" s="456"/>
      <c r="G7" s="440"/>
      <c r="H7" s="457"/>
      <c r="I7" s="457"/>
      <c r="J7" s="457"/>
      <c r="K7" s="458"/>
      <c r="L7" s="449"/>
      <c r="M7" s="449"/>
      <c r="N7" s="449"/>
      <c r="O7" s="449"/>
      <c r="P7" s="449"/>
      <c r="Q7" s="449"/>
      <c r="R7" s="449"/>
      <c r="S7" s="449"/>
    </row>
    <row r="8" spans="1:11" ht="11.25">
      <c r="A8" s="464"/>
      <c r="B8" s="465" t="s">
        <v>123</v>
      </c>
      <c r="C8" s="466">
        <v>271</v>
      </c>
      <c r="D8" s="467">
        <v>1</v>
      </c>
      <c r="E8" s="468"/>
      <c r="F8" s="456"/>
      <c r="G8" s="440"/>
      <c r="H8" s="440"/>
      <c r="I8" s="440"/>
      <c r="J8" s="440"/>
      <c r="K8" s="443"/>
    </row>
    <row r="9" spans="1:11" ht="11.25">
      <c r="A9" s="469" t="s">
        <v>380</v>
      </c>
      <c r="B9" s="442" t="s">
        <v>381</v>
      </c>
      <c r="C9" s="469"/>
      <c r="D9" s="470"/>
      <c r="E9" s="443"/>
      <c r="F9" s="456"/>
      <c r="G9" s="440"/>
      <c r="H9" s="440"/>
      <c r="I9" s="440"/>
      <c r="J9" s="440"/>
      <c r="K9" s="443"/>
    </row>
    <row r="10" spans="1:11" ht="11.25">
      <c r="A10" s="456"/>
      <c r="B10" s="442" t="s">
        <v>382</v>
      </c>
      <c r="C10" s="469">
        <v>82</v>
      </c>
      <c r="D10" s="470">
        <v>0.3025830258302583</v>
      </c>
      <c r="E10" s="471">
        <v>0.3037037037037037</v>
      </c>
      <c r="F10" s="456"/>
      <c r="G10" s="440"/>
      <c r="H10" s="440"/>
      <c r="I10" s="440"/>
      <c r="J10" s="440"/>
      <c r="K10" s="443"/>
    </row>
    <row r="11" spans="1:11" ht="11.25">
      <c r="A11" s="456"/>
      <c r="B11" s="442" t="s">
        <v>383</v>
      </c>
      <c r="C11" s="469">
        <v>133</v>
      </c>
      <c r="D11" s="470">
        <v>0.4907749077490775</v>
      </c>
      <c r="E11" s="471">
        <v>0.4925925925925926</v>
      </c>
      <c r="F11" s="456"/>
      <c r="G11" s="440"/>
      <c r="H11" s="440"/>
      <c r="I11" s="440"/>
      <c r="J11" s="440"/>
      <c r="K11" s="443"/>
    </row>
    <row r="12" spans="1:11" ht="11.25">
      <c r="A12" s="456"/>
      <c r="B12" s="442" t="s">
        <v>384</v>
      </c>
      <c r="C12" s="469">
        <v>51</v>
      </c>
      <c r="D12" s="470">
        <v>0.1881918819188192</v>
      </c>
      <c r="E12" s="471">
        <v>0.18888888888888888</v>
      </c>
      <c r="F12" s="456"/>
      <c r="G12" s="440"/>
      <c r="H12" s="440"/>
      <c r="I12" s="440"/>
      <c r="J12" s="440"/>
      <c r="K12" s="443"/>
    </row>
    <row r="13" spans="1:11" ht="11.25">
      <c r="A13" s="456"/>
      <c r="B13" s="442" t="s">
        <v>385</v>
      </c>
      <c r="C13" s="469">
        <v>3</v>
      </c>
      <c r="D13" s="470">
        <v>0.01107011070110701</v>
      </c>
      <c r="E13" s="471">
        <v>0.011111111111111112</v>
      </c>
      <c r="F13" s="456"/>
      <c r="G13" s="440"/>
      <c r="H13" s="440"/>
      <c r="I13" s="440"/>
      <c r="J13" s="440"/>
      <c r="K13" s="443"/>
    </row>
    <row r="14" spans="1:11" ht="11.25">
      <c r="A14" s="456"/>
      <c r="B14" s="442" t="s">
        <v>386</v>
      </c>
      <c r="C14" s="469">
        <v>1</v>
      </c>
      <c r="D14" s="470">
        <v>0.0036900369003690036</v>
      </c>
      <c r="E14" s="471">
        <v>0.003703703703703704</v>
      </c>
      <c r="F14" s="456"/>
      <c r="G14" s="440"/>
      <c r="H14" s="440"/>
      <c r="I14" s="440"/>
      <c r="J14" s="440"/>
      <c r="K14" s="443"/>
    </row>
    <row r="15" spans="1:11" ht="11.25">
      <c r="A15" s="459"/>
      <c r="B15" s="446" t="s">
        <v>130</v>
      </c>
      <c r="C15" s="472">
        <v>1</v>
      </c>
      <c r="D15" s="473">
        <v>0.0036900369003690036</v>
      </c>
      <c r="E15" s="463" t="s">
        <v>131</v>
      </c>
      <c r="F15" s="456"/>
      <c r="G15" s="440"/>
      <c r="H15" s="440"/>
      <c r="I15" s="440"/>
      <c r="J15" s="440"/>
      <c r="K15" s="443"/>
    </row>
    <row r="16" spans="1:11" ht="11.25">
      <c r="A16" s="469" t="s">
        <v>387</v>
      </c>
      <c r="B16" s="442" t="s">
        <v>388</v>
      </c>
      <c r="C16" s="469"/>
      <c r="D16" s="470"/>
      <c r="E16" s="474"/>
      <c r="F16" s="456"/>
      <c r="G16" s="440"/>
      <c r="H16" s="440"/>
      <c r="I16" s="440"/>
      <c r="J16" s="440"/>
      <c r="K16" s="443"/>
    </row>
    <row r="17" spans="1:11" ht="11.25">
      <c r="A17" s="469"/>
      <c r="B17" s="442" t="s">
        <v>389</v>
      </c>
      <c r="C17" s="469"/>
      <c r="D17" s="470"/>
      <c r="E17" s="443"/>
      <c r="F17" s="456"/>
      <c r="G17" s="440"/>
      <c r="H17" s="440"/>
      <c r="I17" s="440"/>
      <c r="J17" s="440"/>
      <c r="K17" s="443"/>
    </row>
    <row r="18" spans="1:11" ht="11.25">
      <c r="A18" s="456"/>
      <c r="B18" s="442" t="s">
        <v>382</v>
      </c>
      <c r="C18" s="469">
        <v>111</v>
      </c>
      <c r="D18" s="470">
        <v>0.4095940959409594</v>
      </c>
      <c r="E18" s="471">
        <v>0.4111111111111111</v>
      </c>
      <c r="F18" s="456"/>
      <c r="G18" s="440"/>
      <c r="H18" s="440"/>
      <c r="I18" s="440"/>
      <c r="J18" s="440"/>
      <c r="K18" s="443"/>
    </row>
    <row r="19" spans="1:11" ht="11.25">
      <c r="A19" s="456"/>
      <c r="B19" s="442" t="s">
        <v>383</v>
      </c>
      <c r="C19" s="469">
        <v>105</v>
      </c>
      <c r="D19" s="470">
        <v>0.3874538745387454</v>
      </c>
      <c r="E19" s="471">
        <v>0.3888888888888889</v>
      </c>
      <c r="F19" s="456"/>
      <c r="G19" s="440"/>
      <c r="H19" s="440"/>
      <c r="I19" s="440"/>
      <c r="J19" s="440"/>
      <c r="K19" s="443"/>
    </row>
    <row r="20" spans="1:11" ht="11.25">
      <c r="A20" s="456"/>
      <c r="B20" s="442" t="s">
        <v>384</v>
      </c>
      <c r="C20" s="469">
        <v>45</v>
      </c>
      <c r="D20" s="470">
        <v>0.16605166051660517</v>
      </c>
      <c r="E20" s="471">
        <v>0.16666666666666666</v>
      </c>
      <c r="F20" s="456"/>
      <c r="G20" s="440"/>
      <c r="H20" s="440"/>
      <c r="I20" s="440"/>
      <c r="J20" s="440"/>
      <c r="K20" s="443"/>
    </row>
    <row r="21" spans="1:11" ht="11.25">
      <c r="A21" s="456"/>
      <c r="B21" s="442" t="s">
        <v>385</v>
      </c>
      <c r="C21" s="469">
        <v>8</v>
      </c>
      <c r="D21" s="470">
        <v>0.02952029520295203</v>
      </c>
      <c r="E21" s="471">
        <v>0.02962962962962963</v>
      </c>
      <c r="F21" s="456"/>
      <c r="G21" s="440"/>
      <c r="H21" s="440"/>
      <c r="I21" s="440"/>
      <c r="J21" s="440"/>
      <c r="K21" s="443"/>
    </row>
    <row r="22" spans="1:11" ht="11.25">
      <c r="A22" s="456"/>
      <c r="B22" s="442" t="s">
        <v>386</v>
      </c>
      <c r="C22" s="469">
        <v>1</v>
      </c>
      <c r="D22" s="470">
        <v>0.0036900369003690036</v>
      </c>
      <c r="E22" s="471">
        <v>0.003703703703703704</v>
      </c>
      <c r="F22" s="456"/>
      <c r="G22" s="440"/>
      <c r="H22" s="440"/>
      <c r="I22" s="440"/>
      <c r="J22" s="440"/>
      <c r="K22" s="443"/>
    </row>
    <row r="23" spans="1:11" ht="11.25">
      <c r="A23" s="459"/>
      <c r="B23" s="446" t="s">
        <v>130</v>
      </c>
      <c r="C23" s="472">
        <v>1</v>
      </c>
      <c r="D23" s="473">
        <v>0.0036900369003690036</v>
      </c>
      <c r="E23" s="463" t="s">
        <v>131</v>
      </c>
      <c r="F23" s="456"/>
      <c r="G23" s="440"/>
      <c r="H23" s="440"/>
      <c r="I23" s="440"/>
      <c r="J23" s="440"/>
      <c r="K23" s="443"/>
    </row>
    <row r="24" spans="1:11" ht="11.25">
      <c r="A24" s="469" t="s">
        <v>390</v>
      </c>
      <c r="B24" s="442" t="s">
        <v>391</v>
      </c>
      <c r="C24" s="469"/>
      <c r="D24" s="470"/>
      <c r="E24" s="474"/>
      <c r="F24" s="456"/>
      <c r="G24" s="440"/>
      <c r="H24" s="440"/>
      <c r="I24" s="440"/>
      <c r="J24" s="440"/>
      <c r="K24" s="443"/>
    </row>
    <row r="25" spans="1:11" ht="11.25">
      <c r="A25" s="469"/>
      <c r="B25" s="442" t="s">
        <v>392</v>
      </c>
      <c r="C25" s="469"/>
      <c r="D25" s="470"/>
      <c r="E25" s="443"/>
      <c r="F25" s="456"/>
      <c r="G25" s="440"/>
      <c r="H25" s="440"/>
      <c r="I25" s="440"/>
      <c r="J25" s="440"/>
      <c r="K25" s="443"/>
    </row>
    <row r="26" spans="1:11" ht="11.25">
      <c r="A26" s="456"/>
      <c r="B26" s="442" t="s">
        <v>382</v>
      </c>
      <c r="C26" s="469">
        <v>71</v>
      </c>
      <c r="D26" s="470">
        <v>0.26199261992619927</v>
      </c>
      <c r="E26" s="471">
        <v>0.26296296296296295</v>
      </c>
      <c r="F26" s="456"/>
      <c r="G26" s="440"/>
      <c r="H26" s="440"/>
      <c r="I26" s="440"/>
      <c r="J26" s="440"/>
      <c r="K26" s="443"/>
    </row>
    <row r="27" spans="1:11" ht="11.25">
      <c r="A27" s="456"/>
      <c r="B27" s="442" t="s">
        <v>383</v>
      </c>
      <c r="C27" s="469">
        <v>110</v>
      </c>
      <c r="D27" s="470">
        <v>0.4059040590405904</v>
      </c>
      <c r="E27" s="471">
        <v>0.4074074074074074</v>
      </c>
      <c r="F27" s="456"/>
      <c r="G27" s="440"/>
      <c r="H27" s="440"/>
      <c r="I27" s="440"/>
      <c r="J27" s="440"/>
      <c r="K27" s="443"/>
    </row>
    <row r="28" spans="1:11" ht="11.25">
      <c r="A28" s="456"/>
      <c r="B28" s="442" t="s">
        <v>384</v>
      </c>
      <c r="C28" s="469">
        <v>74</v>
      </c>
      <c r="D28" s="470">
        <v>0.2730627306273063</v>
      </c>
      <c r="E28" s="471">
        <v>0.2740740740740741</v>
      </c>
      <c r="F28" s="456"/>
      <c r="G28" s="440"/>
      <c r="H28" s="440"/>
      <c r="I28" s="440"/>
      <c r="J28" s="440"/>
      <c r="K28" s="443"/>
    </row>
    <row r="29" spans="1:11" ht="11.25">
      <c r="A29" s="456"/>
      <c r="B29" s="442" t="s">
        <v>385</v>
      </c>
      <c r="C29" s="469">
        <v>13</v>
      </c>
      <c r="D29" s="470">
        <v>0.04797047970479705</v>
      </c>
      <c r="E29" s="471">
        <v>0.04814814814814815</v>
      </c>
      <c r="F29" s="456"/>
      <c r="G29" s="440"/>
      <c r="H29" s="440"/>
      <c r="I29" s="440"/>
      <c r="J29" s="440"/>
      <c r="K29" s="443"/>
    </row>
    <row r="30" spans="1:11" ht="11.25">
      <c r="A30" s="456"/>
      <c r="B30" s="442" t="s">
        <v>386</v>
      </c>
      <c r="C30" s="469">
        <v>2</v>
      </c>
      <c r="D30" s="470">
        <v>0.007380073800738007</v>
      </c>
      <c r="E30" s="471">
        <v>0.007407407407407408</v>
      </c>
      <c r="F30" s="456"/>
      <c r="G30" s="440"/>
      <c r="H30" s="440"/>
      <c r="I30" s="440"/>
      <c r="J30" s="440"/>
      <c r="K30" s="443"/>
    </row>
    <row r="31" spans="1:11" ht="11.25">
      <c r="A31" s="459"/>
      <c r="B31" s="446" t="s">
        <v>130</v>
      </c>
      <c r="C31" s="472">
        <v>1</v>
      </c>
      <c r="D31" s="473">
        <v>0.0036900369003690036</v>
      </c>
      <c r="E31" s="463" t="s">
        <v>131</v>
      </c>
      <c r="F31" s="456"/>
      <c r="G31" s="440"/>
      <c r="H31" s="440"/>
      <c r="I31" s="440"/>
      <c r="J31" s="440"/>
      <c r="K31" s="443"/>
    </row>
    <row r="32" spans="1:11" ht="11.25">
      <c r="A32" s="469" t="s">
        <v>393</v>
      </c>
      <c r="B32" s="442" t="s">
        <v>394</v>
      </c>
      <c r="C32" s="469"/>
      <c r="D32" s="470"/>
      <c r="E32" s="474"/>
      <c r="F32" s="456"/>
      <c r="G32" s="440"/>
      <c r="H32" s="440"/>
      <c r="I32" s="440"/>
      <c r="J32" s="440"/>
      <c r="K32" s="443"/>
    </row>
    <row r="33" spans="1:11" ht="11.25">
      <c r="A33" s="456"/>
      <c r="B33" s="442" t="s">
        <v>395</v>
      </c>
      <c r="C33" s="469"/>
      <c r="D33" s="440"/>
      <c r="E33" s="443"/>
      <c r="F33" s="456"/>
      <c r="G33" s="440"/>
      <c r="H33" s="440"/>
      <c r="I33" s="440"/>
      <c r="J33" s="440"/>
      <c r="K33" s="443"/>
    </row>
    <row r="34" spans="1:11" ht="11.25">
      <c r="A34" s="456"/>
      <c r="B34" s="442" t="s">
        <v>382</v>
      </c>
      <c r="C34" s="469">
        <v>85</v>
      </c>
      <c r="D34" s="470">
        <v>0.31365313653136534</v>
      </c>
      <c r="E34" s="471">
        <v>0.3148148148148148</v>
      </c>
      <c r="F34" s="456"/>
      <c r="G34" s="440"/>
      <c r="H34" s="440"/>
      <c r="I34" s="440"/>
      <c r="J34" s="440"/>
      <c r="K34" s="443"/>
    </row>
    <row r="35" spans="1:11" ht="11.25">
      <c r="A35" s="456"/>
      <c r="B35" s="442" t="s">
        <v>383</v>
      </c>
      <c r="C35" s="469">
        <v>144</v>
      </c>
      <c r="D35" s="470">
        <v>0.5313653136531366</v>
      </c>
      <c r="E35" s="471">
        <v>0.5333333333333333</v>
      </c>
      <c r="F35" s="456"/>
      <c r="G35" s="440"/>
      <c r="H35" s="440"/>
      <c r="I35" s="440"/>
      <c r="J35" s="440"/>
      <c r="K35" s="443"/>
    </row>
    <row r="36" spans="1:11" ht="11.25">
      <c r="A36" s="456"/>
      <c r="B36" s="442" t="s">
        <v>384</v>
      </c>
      <c r="C36" s="469">
        <v>34</v>
      </c>
      <c r="D36" s="470">
        <v>0.12546125461254612</v>
      </c>
      <c r="E36" s="471">
        <v>0.1259259259259259</v>
      </c>
      <c r="F36" s="456"/>
      <c r="G36" s="440"/>
      <c r="H36" s="440"/>
      <c r="I36" s="440"/>
      <c r="J36" s="440"/>
      <c r="K36" s="443"/>
    </row>
    <row r="37" spans="1:11" ht="11.25">
      <c r="A37" s="456"/>
      <c r="B37" s="442" t="s">
        <v>385</v>
      </c>
      <c r="C37" s="469">
        <v>5</v>
      </c>
      <c r="D37" s="470">
        <v>0.01845018450184502</v>
      </c>
      <c r="E37" s="471">
        <v>0.018518518518518517</v>
      </c>
      <c r="F37" s="456"/>
      <c r="G37" s="440"/>
      <c r="H37" s="440"/>
      <c r="I37" s="440"/>
      <c r="J37" s="440"/>
      <c r="K37" s="443"/>
    </row>
    <row r="38" spans="1:11" ht="11.25">
      <c r="A38" s="456"/>
      <c r="B38" s="442" t="s">
        <v>386</v>
      </c>
      <c r="C38" s="469">
        <v>2</v>
      </c>
      <c r="D38" s="470">
        <v>0.007380073800738007</v>
      </c>
      <c r="E38" s="471">
        <v>0.007407407407407408</v>
      </c>
      <c r="F38" s="456"/>
      <c r="G38" s="440"/>
      <c r="H38" s="440"/>
      <c r="I38" s="440"/>
      <c r="J38" s="440"/>
      <c r="K38" s="443"/>
    </row>
    <row r="39" spans="1:11" ht="11.25">
      <c r="A39" s="459"/>
      <c r="B39" s="446" t="s">
        <v>130</v>
      </c>
      <c r="C39" s="472">
        <v>1</v>
      </c>
      <c r="D39" s="473">
        <v>0.0036900369003690036</v>
      </c>
      <c r="E39" s="463" t="s">
        <v>131</v>
      </c>
      <c r="F39" s="456"/>
      <c r="G39" s="440"/>
      <c r="H39" s="440"/>
      <c r="I39" s="440"/>
      <c r="J39" s="440"/>
      <c r="K39" s="443"/>
    </row>
    <row r="40" spans="1:11" ht="11.25">
      <c r="A40" s="475" t="s">
        <v>396</v>
      </c>
      <c r="B40" s="442" t="s">
        <v>397</v>
      </c>
      <c r="C40" s="454"/>
      <c r="D40" s="476"/>
      <c r="E40" s="477"/>
      <c r="F40" s="440"/>
      <c r="G40" s="478"/>
      <c r="H40" s="478"/>
      <c r="I40" s="440"/>
      <c r="J40" s="440"/>
      <c r="K40" s="443"/>
    </row>
    <row r="41" spans="1:11" ht="11.25">
      <c r="A41" s="456"/>
      <c r="B41" s="442" t="s">
        <v>398</v>
      </c>
      <c r="C41" s="456" t="s">
        <v>87</v>
      </c>
      <c r="D41" s="440"/>
      <c r="E41" s="443"/>
      <c r="F41" s="440"/>
      <c r="G41" s="440"/>
      <c r="H41" s="440"/>
      <c r="I41" s="440"/>
      <c r="J41" s="440"/>
      <c r="K41" s="443"/>
    </row>
    <row r="42" spans="1:11" ht="11.25">
      <c r="A42" s="456"/>
      <c r="B42" s="442" t="s">
        <v>382</v>
      </c>
      <c r="C42" s="456">
        <v>92</v>
      </c>
      <c r="D42" s="470">
        <v>0.33948339483394835</v>
      </c>
      <c r="E42" s="471">
        <v>0.34074074074074073</v>
      </c>
      <c r="F42" s="442"/>
      <c r="G42" s="470"/>
      <c r="H42" s="470"/>
      <c r="I42" s="440"/>
      <c r="J42" s="440"/>
      <c r="K42" s="443"/>
    </row>
    <row r="43" spans="1:11" ht="11.25">
      <c r="A43" s="456"/>
      <c r="B43" s="442" t="s">
        <v>383</v>
      </c>
      <c r="C43" s="456">
        <v>138</v>
      </c>
      <c r="D43" s="470">
        <v>0.5092250922509225</v>
      </c>
      <c r="E43" s="471">
        <v>0.5111111111111111</v>
      </c>
      <c r="F43" s="442"/>
      <c r="G43" s="470"/>
      <c r="H43" s="470"/>
      <c r="I43" s="440"/>
      <c r="J43" s="440"/>
      <c r="K43" s="443"/>
    </row>
    <row r="44" spans="1:11" ht="11.25">
      <c r="A44" s="456"/>
      <c r="B44" s="442" t="s">
        <v>384</v>
      </c>
      <c r="C44" s="456">
        <v>32</v>
      </c>
      <c r="D44" s="470">
        <v>0.11808118081180811</v>
      </c>
      <c r="E44" s="471">
        <v>0.11851851851851852</v>
      </c>
      <c r="F44" s="442"/>
      <c r="G44" s="470"/>
      <c r="H44" s="470"/>
      <c r="I44" s="440"/>
      <c r="J44" s="440"/>
      <c r="K44" s="443"/>
    </row>
    <row r="45" spans="1:11" ht="11.25">
      <c r="A45" s="456"/>
      <c r="B45" s="442" t="s">
        <v>385</v>
      </c>
      <c r="C45" s="456">
        <v>5</v>
      </c>
      <c r="D45" s="470">
        <v>0.01845018450184502</v>
      </c>
      <c r="E45" s="471">
        <v>0.018518518518518517</v>
      </c>
      <c r="F45" s="442"/>
      <c r="G45" s="470"/>
      <c r="H45" s="470"/>
      <c r="I45" s="440"/>
      <c r="J45" s="440"/>
      <c r="K45" s="443"/>
    </row>
    <row r="46" spans="1:11" ht="11.25">
      <c r="A46" s="456"/>
      <c r="B46" s="442" t="s">
        <v>386</v>
      </c>
      <c r="C46" s="456">
        <v>3</v>
      </c>
      <c r="D46" s="470">
        <v>0.01107011070110701</v>
      </c>
      <c r="E46" s="471">
        <v>0.011111111111111112</v>
      </c>
      <c r="F46" s="442"/>
      <c r="G46" s="470"/>
      <c r="H46" s="470"/>
      <c r="I46" s="440"/>
      <c r="J46" s="440"/>
      <c r="K46" s="443"/>
    </row>
    <row r="47" spans="1:11" ht="11.25">
      <c r="A47" s="459"/>
      <c r="B47" s="446" t="s">
        <v>130</v>
      </c>
      <c r="C47" s="459">
        <v>1</v>
      </c>
      <c r="D47" s="473">
        <v>0.0036900369003690036</v>
      </c>
      <c r="E47" s="463" t="s">
        <v>131</v>
      </c>
      <c r="F47" s="446"/>
      <c r="G47" s="473"/>
      <c r="H47" s="462"/>
      <c r="I47" s="445"/>
      <c r="J47" s="445"/>
      <c r="K47" s="460"/>
    </row>
    <row r="48" spans="1:11" ht="12.75">
      <c r="A48" s="433" t="s">
        <v>79</v>
      </c>
      <c r="B48" s="434"/>
      <c r="C48" s="435"/>
      <c r="D48" s="435"/>
      <c r="E48" s="435"/>
      <c r="F48" s="436"/>
      <c r="G48" s="436"/>
      <c r="H48" s="436"/>
      <c r="I48" s="436"/>
      <c r="J48" s="436"/>
      <c r="K48" s="437" t="s">
        <v>399</v>
      </c>
    </row>
    <row r="49" spans="1:11" ht="12.75">
      <c r="A49" s="439" t="s">
        <v>95</v>
      </c>
      <c r="B49" s="440"/>
      <c r="C49" s="441"/>
      <c r="D49" s="441"/>
      <c r="E49" s="441"/>
      <c r="F49" s="442"/>
      <c r="G49" s="442"/>
      <c r="H49" s="442"/>
      <c r="I49" s="442"/>
      <c r="J49" s="442"/>
      <c r="K49" s="443"/>
    </row>
    <row r="50" spans="1:11" ht="12.75">
      <c r="A50" s="149" t="s">
        <v>379</v>
      </c>
      <c r="B50" s="440"/>
      <c r="C50" s="441"/>
      <c r="D50" s="441"/>
      <c r="E50" s="441"/>
      <c r="F50" s="442"/>
      <c r="G50" s="442"/>
      <c r="H50" s="442"/>
      <c r="I50" s="442"/>
      <c r="J50" s="442"/>
      <c r="K50" s="443"/>
    </row>
    <row r="51" spans="1:11" ht="12.75">
      <c r="A51" s="444" t="s">
        <v>112</v>
      </c>
      <c r="B51" s="445"/>
      <c r="C51" s="445"/>
      <c r="D51" s="445"/>
      <c r="E51" s="445"/>
      <c r="F51" s="445"/>
      <c r="G51" s="445"/>
      <c r="H51" s="446"/>
      <c r="I51" s="446"/>
      <c r="J51" s="446"/>
      <c r="K51" s="447"/>
    </row>
    <row r="52" spans="1:11" ht="11.25">
      <c r="A52" s="479" t="s">
        <v>400</v>
      </c>
      <c r="B52" s="436" t="s">
        <v>401</v>
      </c>
      <c r="C52" s="454"/>
      <c r="D52" s="476"/>
      <c r="E52" s="477"/>
      <c r="F52" s="434"/>
      <c r="G52" s="476"/>
      <c r="H52" s="476"/>
      <c r="I52" s="434"/>
      <c r="J52" s="434"/>
      <c r="K52" s="451"/>
    </row>
    <row r="53" spans="1:11" ht="11.25">
      <c r="A53" s="456"/>
      <c r="B53" s="442" t="s">
        <v>382</v>
      </c>
      <c r="C53" s="456">
        <v>74</v>
      </c>
      <c r="D53" s="470">
        <v>0.2730627306273063</v>
      </c>
      <c r="E53" s="471">
        <v>0.2740740740740741</v>
      </c>
      <c r="F53" s="442"/>
      <c r="G53" s="470"/>
      <c r="H53" s="470"/>
      <c r="I53" s="440"/>
      <c r="J53" s="440"/>
      <c r="K53" s="443"/>
    </row>
    <row r="54" spans="1:11" ht="11.25">
      <c r="A54" s="456"/>
      <c r="B54" s="442" t="s">
        <v>383</v>
      </c>
      <c r="C54" s="456">
        <v>145</v>
      </c>
      <c r="D54" s="470">
        <v>0.5350553505535055</v>
      </c>
      <c r="E54" s="471">
        <v>0.5370370370370371</v>
      </c>
      <c r="F54" s="442"/>
      <c r="G54" s="470"/>
      <c r="H54" s="470"/>
      <c r="I54" s="440"/>
      <c r="J54" s="440"/>
      <c r="K54" s="443"/>
    </row>
    <row r="55" spans="1:11" ht="11.25">
      <c r="A55" s="456"/>
      <c r="B55" s="442" t="s">
        <v>384</v>
      </c>
      <c r="C55" s="456">
        <v>49</v>
      </c>
      <c r="D55" s="470">
        <v>0.18081180811808117</v>
      </c>
      <c r="E55" s="471">
        <v>0.1814814814814815</v>
      </c>
      <c r="F55" s="442"/>
      <c r="G55" s="470"/>
      <c r="H55" s="470"/>
      <c r="I55" s="440"/>
      <c r="J55" s="440"/>
      <c r="K55" s="443"/>
    </row>
    <row r="56" spans="1:11" ht="11.25">
      <c r="A56" s="456"/>
      <c r="B56" s="442" t="s">
        <v>385</v>
      </c>
      <c r="C56" s="456">
        <v>2</v>
      </c>
      <c r="D56" s="470">
        <v>0.007380073800738007</v>
      </c>
      <c r="E56" s="471">
        <v>0.007407407407407408</v>
      </c>
      <c r="F56" s="442"/>
      <c r="G56" s="470"/>
      <c r="H56" s="470"/>
      <c r="I56" s="440"/>
      <c r="J56" s="440"/>
      <c r="K56" s="443"/>
    </row>
    <row r="57" spans="1:11" ht="11.25">
      <c r="A57" s="456"/>
      <c r="B57" s="442" t="s">
        <v>386</v>
      </c>
      <c r="C57" s="456">
        <v>0</v>
      </c>
      <c r="D57" s="470">
        <v>0</v>
      </c>
      <c r="E57" s="471">
        <v>0</v>
      </c>
      <c r="F57" s="442"/>
      <c r="G57" s="470"/>
      <c r="H57" s="470"/>
      <c r="I57" s="440"/>
      <c r="J57" s="440"/>
      <c r="K57" s="443"/>
    </row>
    <row r="58" spans="1:11" ht="11.25">
      <c r="A58" s="459"/>
      <c r="B58" s="446" t="s">
        <v>130</v>
      </c>
      <c r="C58" s="459">
        <v>1</v>
      </c>
      <c r="D58" s="473">
        <v>0.0036900369003690036</v>
      </c>
      <c r="E58" s="463" t="s">
        <v>131</v>
      </c>
      <c r="F58" s="442"/>
      <c r="G58" s="470"/>
      <c r="H58" s="457"/>
      <c r="I58" s="440"/>
      <c r="J58" s="440"/>
      <c r="K58" s="443"/>
    </row>
    <row r="59" spans="1:11" ht="11.25">
      <c r="A59" s="475" t="s">
        <v>402</v>
      </c>
      <c r="B59" s="442" t="s">
        <v>403</v>
      </c>
      <c r="C59" s="456"/>
      <c r="D59" s="478"/>
      <c r="E59" s="474"/>
      <c r="F59" s="440"/>
      <c r="G59" s="478"/>
      <c r="H59" s="478"/>
      <c r="I59" s="440"/>
      <c r="J59" s="440"/>
      <c r="K59" s="443"/>
    </row>
    <row r="60" spans="1:11" ht="11.25">
      <c r="A60" s="456"/>
      <c r="B60" s="442" t="s">
        <v>404</v>
      </c>
      <c r="C60" s="456"/>
      <c r="D60" s="440"/>
      <c r="E60" s="443"/>
      <c r="F60" s="440"/>
      <c r="G60" s="440"/>
      <c r="H60" s="440"/>
      <c r="I60" s="440"/>
      <c r="J60" s="440"/>
      <c r="K60" s="443"/>
    </row>
    <row r="61" spans="1:11" ht="11.25">
      <c r="A61" s="456"/>
      <c r="B61" s="442" t="s">
        <v>382</v>
      </c>
      <c r="C61" s="456">
        <v>121</v>
      </c>
      <c r="D61" s="470">
        <v>0.44649446494464945</v>
      </c>
      <c r="E61" s="471">
        <v>0.44814814814814813</v>
      </c>
      <c r="F61" s="442"/>
      <c r="G61" s="470"/>
      <c r="H61" s="470"/>
      <c r="I61" s="440"/>
      <c r="J61" s="440"/>
      <c r="K61" s="443"/>
    </row>
    <row r="62" spans="1:11" ht="11.25">
      <c r="A62" s="456"/>
      <c r="B62" s="442" t="s">
        <v>383</v>
      </c>
      <c r="C62" s="456">
        <v>122</v>
      </c>
      <c r="D62" s="470">
        <v>0.45018450184501846</v>
      </c>
      <c r="E62" s="471">
        <v>0.45185185185185184</v>
      </c>
      <c r="F62" s="442"/>
      <c r="G62" s="470"/>
      <c r="H62" s="470"/>
      <c r="I62" s="440"/>
      <c r="J62" s="440"/>
      <c r="K62" s="443"/>
    </row>
    <row r="63" spans="1:11" ht="11.25">
      <c r="A63" s="456"/>
      <c r="B63" s="442" t="s">
        <v>384</v>
      </c>
      <c r="C63" s="456">
        <v>25</v>
      </c>
      <c r="D63" s="470">
        <v>0.09225092250922509</v>
      </c>
      <c r="E63" s="471">
        <v>0.09259259259259259</v>
      </c>
      <c r="F63" s="442"/>
      <c r="G63" s="470"/>
      <c r="H63" s="470"/>
      <c r="I63" s="440"/>
      <c r="J63" s="440"/>
      <c r="K63" s="443"/>
    </row>
    <row r="64" spans="1:11" ht="11.25">
      <c r="A64" s="456"/>
      <c r="B64" s="442" t="s">
        <v>385</v>
      </c>
      <c r="C64" s="456">
        <v>2</v>
      </c>
      <c r="D64" s="470">
        <v>0.007380073800738007</v>
      </c>
      <c r="E64" s="471">
        <v>0.007407407407407408</v>
      </c>
      <c r="F64" s="442"/>
      <c r="G64" s="470"/>
      <c r="H64" s="470"/>
      <c r="I64" s="440"/>
      <c r="J64" s="440"/>
      <c r="K64" s="443"/>
    </row>
    <row r="65" spans="1:11" ht="11.25">
      <c r="A65" s="456"/>
      <c r="B65" s="442" t="s">
        <v>386</v>
      </c>
      <c r="C65" s="456">
        <v>0</v>
      </c>
      <c r="D65" s="470">
        <v>0</v>
      </c>
      <c r="E65" s="471">
        <v>0</v>
      </c>
      <c r="F65" s="442"/>
      <c r="G65" s="470"/>
      <c r="H65" s="470"/>
      <c r="I65" s="440"/>
      <c r="J65" s="440"/>
      <c r="K65" s="443"/>
    </row>
    <row r="66" spans="1:11" ht="11.25">
      <c r="A66" s="459"/>
      <c r="B66" s="446" t="s">
        <v>130</v>
      </c>
      <c r="C66" s="459">
        <v>1</v>
      </c>
      <c r="D66" s="473">
        <v>0.0036900369003690036</v>
      </c>
      <c r="E66" s="463" t="s">
        <v>131</v>
      </c>
      <c r="F66" s="442"/>
      <c r="G66" s="470"/>
      <c r="H66" s="457"/>
      <c r="I66" s="440"/>
      <c r="J66" s="440"/>
      <c r="K66" s="443"/>
    </row>
    <row r="67" spans="1:11" ht="11.25">
      <c r="A67" s="475" t="s">
        <v>405</v>
      </c>
      <c r="B67" s="442" t="s">
        <v>406</v>
      </c>
      <c r="C67" s="456"/>
      <c r="D67" s="478"/>
      <c r="E67" s="474"/>
      <c r="F67" s="440"/>
      <c r="G67" s="478"/>
      <c r="H67" s="478"/>
      <c r="I67" s="440"/>
      <c r="J67" s="440"/>
      <c r="K67" s="443"/>
    </row>
    <row r="68" spans="1:11" ht="11.25">
      <c r="A68" s="456"/>
      <c r="B68" s="442" t="s">
        <v>407</v>
      </c>
      <c r="C68" s="456"/>
      <c r="D68" s="440"/>
      <c r="E68" s="443"/>
      <c r="F68" s="440"/>
      <c r="G68" s="440"/>
      <c r="H68" s="440"/>
      <c r="I68" s="440"/>
      <c r="J68" s="440"/>
      <c r="K68" s="443"/>
    </row>
    <row r="69" spans="1:11" ht="11.25">
      <c r="A69" s="456"/>
      <c r="B69" s="442" t="s">
        <v>382</v>
      </c>
      <c r="C69" s="456">
        <v>116</v>
      </c>
      <c r="D69" s="470">
        <v>0.4280442804428044</v>
      </c>
      <c r="E69" s="471">
        <v>0.42962962962962964</v>
      </c>
      <c r="F69" s="442"/>
      <c r="G69" s="470"/>
      <c r="H69" s="470"/>
      <c r="I69" s="440"/>
      <c r="J69" s="440"/>
      <c r="K69" s="443"/>
    </row>
    <row r="70" spans="1:11" ht="11.25">
      <c r="A70" s="456"/>
      <c r="B70" s="442" t="s">
        <v>383</v>
      </c>
      <c r="C70" s="456">
        <v>122</v>
      </c>
      <c r="D70" s="470">
        <v>0.45018450184501846</v>
      </c>
      <c r="E70" s="471">
        <v>0.45185185185185184</v>
      </c>
      <c r="F70" s="442"/>
      <c r="G70" s="470"/>
      <c r="H70" s="470"/>
      <c r="I70" s="440"/>
      <c r="J70" s="440"/>
      <c r="K70" s="443"/>
    </row>
    <row r="71" spans="1:11" ht="11.25">
      <c r="A71" s="456"/>
      <c r="B71" s="442" t="s">
        <v>384</v>
      </c>
      <c r="C71" s="456">
        <v>28</v>
      </c>
      <c r="D71" s="470">
        <v>0.1033210332103321</v>
      </c>
      <c r="E71" s="471">
        <v>0.1037037037037037</v>
      </c>
      <c r="F71" s="442"/>
      <c r="G71" s="470"/>
      <c r="H71" s="470"/>
      <c r="I71" s="440"/>
      <c r="J71" s="440"/>
      <c r="K71" s="443"/>
    </row>
    <row r="72" spans="1:11" ht="11.25">
      <c r="A72" s="456"/>
      <c r="B72" s="442" t="s">
        <v>385</v>
      </c>
      <c r="C72" s="456">
        <v>3</v>
      </c>
      <c r="D72" s="470">
        <v>0.01107011070110701</v>
      </c>
      <c r="E72" s="471">
        <v>0.011111111111111112</v>
      </c>
      <c r="F72" s="442"/>
      <c r="G72" s="470"/>
      <c r="H72" s="470"/>
      <c r="I72" s="440"/>
      <c r="J72" s="440"/>
      <c r="K72" s="443"/>
    </row>
    <row r="73" spans="1:11" ht="11.25">
      <c r="A73" s="456"/>
      <c r="B73" s="442" t="s">
        <v>386</v>
      </c>
      <c r="C73" s="456">
        <v>1</v>
      </c>
      <c r="D73" s="470">
        <v>0.0036900369003690036</v>
      </c>
      <c r="E73" s="471">
        <v>0.003703703703703704</v>
      </c>
      <c r="F73" s="442"/>
      <c r="G73" s="470"/>
      <c r="H73" s="470"/>
      <c r="I73" s="440"/>
      <c r="J73" s="440"/>
      <c r="K73" s="443"/>
    </row>
    <row r="74" spans="1:11" ht="11.25">
      <c r="A74" s="459"/>
      <c r="B74" s="446" t="s">
        <v>130</v>
      </c>
      <c r="C74" s="459">
        <v>1</v>
      </c>
      <c r="D74" s="473">
        <v>0.0036900369003690036</v>
      </c>
      <c r="E74" s="463" t="s">
        <v>131</v>
      </c>
      <c r="F74" s="442"/>
      <c r="G74" s="470"/>
      <c r="H74" s="457"/>
      <c r="I74" s="440"/>
      <c r="J74" s="440"/>
      <c r="K74" s="443"/>
    </row>
    <row r="75" spans="1:11" ht="12.75">
      <c r="A75" s="450"/>
      <c r="B75" s="451"/>
      <c r="C75" s="480" t="s">
        <v>19</v>
      </c>
      <c r="D75" s="481"/>
      <c r="E75" s="481"/>
      <c r="F75" s="480" t="s">
        <v>18</v>
      </c>
      <c r="G75" s="482"/>
      <c r="H75" s="483"/>
      <c r="I75" s="440"/>
      <c r="J75" s="440"/>
      <c r="K75" s="443"/>
    </row>
    <row r="76" spans="1:11" ht="11.25">
      <c r="A76" s="456"/>
      <c r="B76" s="443"/>
      <c r="C76" s="484"/>
      <c r="D76" s="485" t="s">
        <v>16</v>
      </c>
      <c r="E76" s="485" t="s">
        <v>16</v>
      </c>
      <c r="F76" s="484"/>
      <c r="G76" s="485" t="s">
        <v>16</v>
      </c>
      <c r="H76" s="437" t="s">
        <v>16</v>
      </c>
      <c r="I76" s="440"/>
      <c r="J76" s="440"/>
      <c r="K76" s="443"/>
    </row>
    <row r="77" spans="1:11" ht="11.25">
      <c r="A77" s="455" t="s">
        <v>264</v>
      </c>
      <c r="B77" s="443"/>
      <c r="C77" s="486"/>
      <c r="D77" s="487" t="s">
        <v>120</v>
      </c>
      <c r="E77" s="487" t="s">
        <v>121</v>
      </c>
      <c r="F77" s="486"/>
      <c r="G77" s="487" t="s">
        <v>120</v>
      </c>
      <c r="H77" s="488" t="s">
        <v>121</v>
      </c>
      <c r="I77" s="440"/>
      <c r="J77" s="440"/>
      <c r="K77" s="443"/>
    </row>
    <row r="78" spans="1:11" ht="11.25">
      <c r="A78" s="459"/>
      <c r="B78" s="460"/>
      <c r="C78" s="489" t="s">
        <v>15</v>
      </c>
      <c r="D78" s="490" t="s">
        <v>122</v>
      </c>
      <c r="E78" s="490" t="s">
        <v>122</v>
      </c>
      <c r="F78" s="489" t="s">
        <v>15</v>
      </c>
      <c r="G78" s="490" t="s">
        <v>122</v>
      </c>
      <c r="H78" s="491" t="s">
        <v>122</v>
      </c>
      <c r="I78" s="440"/>
      <c r="J78" s="440"/>
      <c r="K78" s="443"/>
    </row>
    <row r="79" spans="1:11" ht="15" customHeight="1">
      <c r="A79" s="469" t="s">
        <v>123</v>
      </c>
      <c r="B79" s="442"/>
      <c r="C79" s="469">
        <v>94</v>
      </c>
      <c r="D79" s="470">
        <v>1</v>
      </c>
      <c r="E79" s="470"/>
      <c r="F79" s="469">
        <v>175</v>
      </c>
      <c r="G79" s="470">
        <v>1</v>
      </c>
      <c r="H79" s="443"/>
      <c r="I79" s="440"/>
      <c r="J79" s="440"/>
      <c r="K79" s="443"/>
    </row>
    <row r="80" spans="1:11" ht="4.5" customHeight="1">
      <c r="A80" s="472"/>
      <c r="B80" s="446"/>
      <c r="C80" s="459"/>
      <c r="D80" s="473"/>
      <c r="E80" s="445"/>
      <c r="F80" s="459"/>
      <c r="G80" s="445"/>
      <c r="H80" s="460"/>
      <c r="I80" s="440"/>
      <c r="J80" s="440"/>
      <c r="K80" s="443"/>
    </row>
    <row r="81" spans="1:11" ht="11.25">
      <c r="A81" s="469" t="s">
        <v>380</v>
      </c>
      <c r="B81" s="442" t="s">
        <v>381</v>
      </c>
      <c r="C81" s="469"/>
      <c r="D81" s="470"/>
      <c r="E81" s="440"/>
      <c r="F81" s="456"/>
      <c r="G81" s="440"/>
      <c r="H81" s="443"/>
      <c r="I81" s="440"/>
      <c r="J81" s="440"/>
      <c r="K81" s="443"/>
    </row>
    <row r="82" spans="1:11" ht="11.25">
      <c r="A82" s="456"/>
      <c r="B82" s="442" t="s">
        <v>382</v>
      </c>
      <c r="C82" s="469">
        <v>30</v>
      </c>
      <c r="D82" s="470">
        <v>0.3191489361702128</v>
      </c>
      <c r="E82" s="470">
        <v>0.3225806451612903</v>
      </c>
      <c r="F82" s="469">
        <v>52</v>
      </c>
      <c r="G82" s="470">
        <v>0.29714285714285715</v>
      </c>
      <c r="H82" s="471">
        <v>0.29714285714285715</v>
      </c>
      <c r="I82" s="440"/>
      <c r="J82" s="440"/>
      <c r="K82" s="443"/>
    </row>
    <row r="83" spans="1:11" ht="11.25">
      <c r="A83" s="456"/>
      <c r="B83" s="442" t="s">
        <v>383</v>
      </c>
      <c r="C83" s="469">
        <v>41</v>
      </c>
      <c r="D83" s="470">
        <v>0.43617021276595747</v>
      </c>
      <c r="E83" s="470">
        <v>0.44086021505376344</v>
      </c>
      <c r="F83" s="469">
        <v>92</v>
      </c>
      <c r="G83" s="470">
        <v>0.5257142857142857</v>
      </c>
      <c r="H83" s="471">
        <v>0.5257142857142857</v>
      </c>
      <c r="I83" s="440"/>
      <c r="J83" s="440"/>
      <c r="K83" s="443"/>
    </row>
    <row r="84" spans="1:11" ht="11.25">
      <c r="A84" s="456"/>
      <c r="B84" s="442" t="s">
        <v>384</v>
      </c>
      <c r="C84" s="469">
        <v>20</v>
      </c>
      <c r="D84" s="470">
        <v>0.2127659574468085</v>
      </c>
      <c r="E84" s="470">
        <v>0.21505376344086022</v>
      </c>
      <c r="F84" s="469">
        <v>30</v>
      </c>
      <c r="G84" s="470">
        <v>0.17142857142857143</v>
      </c>
      <c r="H84" s="471">
        <v>0.17142857142857143</v>
      </c>
      <c r="I84" s="440"/>
      <c r="J84" s="440"/>
      <c r="K84" s="443"/>
    </row>
    <row r="85" spans="1:11" ht="11.25">
      <c r="A85" s="456"/>
      <c r="B85" s="442" t="s">
        <v>385</v>
      </c>
      <c r="C85" s="469">
        <v>2</v>
      </c>
      <c r="D85" s="470">
        <v>0.02127659574468085</v>
      </c>
      <c r="E85" s="470">
        <v>0.021505376344086023</v>
      </c>
      <c r="F85" s="469">
        <v>0</v>
      </c>
      <c r="G85" s="470">
        <v>0</v>
      </c>
      <c r="H85" s="471">
        <v>0</v>
      </c>
      <c r="I85" s="440"/>
      <c r="J85" s="440"/>
      <c r="K85" s="443"/>
    </row>
    <row r="86" spans="1:11" ht="11.25">
      <c r="A86" s="456"/>
      <c r="B86" s="442" t="s">
        <v>386</v>
      </c>
      <c r="C86" s="469">
        <v>0</v>
      </c>
      <c r="D86" s="470">
        <v>0</v>
      </c>
      <c r="E86" s="470">
        <v>0</v>
      </c>
      <c r="F86" s="469">
        <v>1</v>
      </c>
      <c r="G86" s="470">
        <v>0.005714285714285714</v>
      </c>
      <c r="H86" s="471">
        <v>0.005714285714285714</v>
      </c>
      <c r="I86" s="440"/>
      <c r="J86" s="440"/>
      <c r="K86" s="443"/>
    </row>
    <row r="87" spans="1:11" ht="11.25">
      <c r="A87" s="459"/>
      <c r="B87" s="446" t="s">
        <v>130</v>
      </c>
      <c r="C87" s="472">
        <v>1</v>
      </c>
      <c r="D87" s="473">
        <v>0.010638297872340425</v>
      </c>
      <c r="E87" s="462" t="s">
        <v>131</v>
      </c>
      <c r="F87" s="472">
        <v>0</v>
      </c>
      <c r="G87" s="473">
        <v>0</v>
      </c>
      <c r="H87" s="463" t="s">
        <v>131</v>
      </c>
      <c r="I87" s="440"/>
      <c r="J87" s="440"/>
      <c r="K87" s="443"/>
    </row>
    <row r="88" spans="1:11" ht="11.25">
      <c r="A88" s="469" t="s">
        <v>387</v>
      </c>
      <c r="B88" s="442" t="s">
        <v>388</v>
      </c>
      <c r="C88" s="469"/>
      <c r="D88" s="478"/>
      <c r="E88" s="478"/>
      <c r="F88" s="456"/>
      <c r="G88" s="478"/>
      <c r="H88" s="474"/>
      <c r="I88" s="440"/>
      <c r="J88" s="440"/>
      <c r="K88" s="443"/>
    </row>
    <row r="89" spans="1:11" ht="11.25">
      <c r="A89" s="469"/>
      <c r="B89" s="442" t="s">
        <v>389</v>
      </c>
      <c r="C89" s="469"/>
      <c r="D89" s="440"/>
      <c r="E89" s="440"/>
      <c r="F89" s="456"/>
      <c r="G89" s="440"/>
      <c r="H89" s="443"/>
      <c r="I89" s="440"/>
      <c r="J89" s="440"/>
      <c r="K89" s="443"/>
    </row>
    <row r="90" spans="1:11" ht="11.25">
      <c r="A90" s="456"/>
      <c r="B90" s="442" t="s">
        <v>382</v>
      </c>
      <c r="C90" s="456">
        <v>36</v>
      </c>
      <c r="D90" s="470">
        <v>0.3829787234042553</v>
      </c>
      <c r="E90" s="470">
        <v>0.3870967741935484</v>
      </c>
      <c r="F90" s="469">
        <v>75</v>
      </c>
      <c r="G90" s="470">
        <v>0.42857142857142855</v>
      </c>
      <c r="H90" s="471">
        <v>0.42857142857142855</v>
      </c>
      <c r="I90" s="440"/>
      <c r="J90" s="440"/>
      <c r="K90" s="443"/>
    </row>
    <row r="91" spans="1:11" ht="11.25">
      <c r="A91" s="456"/>
      <c r="B91" s="442" t="s">
        <v>383</v>
      </c>
      <c r="C91" s="456">
        <v>38</v>
      </c>
      <c r="D91" s="470">
        <v>0.40425531914893614</v>
      </c>
      <c r="E91" s="470">
        <v>0.40860215053763443</v>
      </c>
      <c r="F91" s="469">
        <v>67</v>
      </c>
      <c r="G91" s="470">
        <v>0.38285714285714284</v>
      </c>
      <c r="H91" s="471">
        <v>0.38285714285714284</v>
      </c>
      <c r="I91" s="440"/>
      <c r="J91" s="440"/>
      <c r="K91" s="443"/>
    </row>
    <row r="92" spans="1:11" ht="11.25">
      <c r="A92" s="456"/>
      <c r="B92" s="442" t="s">
        <v>384</v>
      </c>
      <c r="C92" s="456">
        <v>16</v>
      </c>
      <c r="D92" s="470">
        <v>0.1702127659574468</v>
      </c>
      <c r="E92" s="470">
        <v>0.17204301075268819</v>
      </c>
      <c r="F92" s="469">
        <v>27</v>
      </c>
      <c r="G92" s="470">
        <v>0.15428571428571428</v>
      </c>
      <c r="H92" s="471">
        <v>0.15428571428571428</v>
      </c>
      <c r="I92" s="440"/>
      <c r="J92" s="440"/>
      <c r="K92" s="443"/>
    </row>
    <row r="93" spans="1:11" ht="11.25">
      <c r="A93" s="456"/>
      <c r="B93" s="442" t="s">
        <v>385</v>
      </c>
      <c r="C93" s="456">
        <v>3</v>
      </c>
      <c r="D93" s="470">
        <v>0.031914893617021274</v>
      </c>
      <c r="E93" s="470">
        <v>0.03225806451612903</v>
      </c>
      <c r="F93" s="469">
        <v>5</v>
      </c>
      <c r="G93" s="470">
        <v>0.02857142857142857</v>
      </c>
      <c r="H93" s="471">
        <v>0.02857142857142857</v>
      </c>
      <c r="I93" s="440"/>
      <c r="J93" s="440"/>
      <c r="K93" s="443"/>
    </row>
    <row r="94" spans="1:11" ht="11.25">
      <c r="A94" s="456"/>
      <c r="B94" s="442" t="s">
        <v>386</v>
      </c>
      <c r="C94" s="456">
        <v>0</v>
      </c>
      <c r="D94" s="470">
        <v>0</v>
      </c>
      <c r="E94" s="470">
        <v>0</v>
      </c>
      <c r="F94" s="469">
        <v>1</v>
      </c>
      <c r="G94" s="470">
        <v>0.005714285714285714</v>
      </c>
      <c r="H94" s="471">
        <v>0.005714285714285714</v>
      </c>
      <c r="I94" s="440"/>
      <c r="J94" s="440"/>
      <c r="K94" s="443"/>
    </row>
    <row r="95" spans="1:11" ht="11.25">
      <c r="A95" s="459"/>
      <c r="B95" s="446" t="s">
        <v>130</v>
      </c>
      <c r="C95" s="459">
        <v>1</v>
      </c>
      <c r="D95" s="473">
        <v>0.010638297872340425</v>
      </c>
      <c r="E95" s="462" t="s">
        <v>131</v>
      </c>
      <c r="F95" s="472">
        <v>0</v>
      </c>
      <c r="G95" s="473">
        <v>0</v>
      </c>
      <c r="H95" s="463" t="s">
        <v>131</v>
      </c>
      <c r="I95" s="459"/>
      <c r="J95" s="445"/>
      <c r="K95" s="460"/>
    </row>
    <row r="96" spans="1:11" ht="11.25">
      <c r="A96" s="434"/>
      <c r="B96" s="436"/>
      <c r="C96" s="434"/>
      <c r="D96" s="492"/>
      <c r="E96" s="452"/>
      <c r="F96" s="436"/>
      <c r="G96" s="492"/>
      <c r="H96" s="452"/>
      <c r="I96" s="434"/>
      <c r="J96" s="434"/>
      <c r="K96" s="434"/>
    </row>
    <row r="97" spans="1:11" ht="11.25">
      <c r="A97" s="440"/>
      <c r="B97" s="442"/>
      <c r="C97" s="440"/>
      <c r="D97" s="470"/>
      <c r="E97" s="457"/>
      <c r="F97" s="442"/>
      <c r="G97" s="470"/>
      <c r="H97" s="457"/>
      <c r="I97" s="440"/>
      <c r="J97" s="440"/>
      <c r="K97" s="440"/>
    </row>
    <row r="98" spans="1:11" ht="11.25">
      <c r="A98" s="440"/>
      <c r="B98" s="442"/>
      <c r="C98" s="440"/>
      <c r="D98" s="470"/>
      <c r="E98" s="457"/>
      <c r="F98" s="442"/>
      <c r="G98" s="470"/>
      <c r="H98" s="457"/>
      <c r="I98" s="440"/>
      <c r="J98" s="440"/>
      <c r="K98" s="440"/>
    </row>
    <row r="99" spans="1:11" ht="12.75">
      <c r="A99" s="433" t="s">
        <v>79</v>
      </c>
      <c r="B99" s="434"/>
      <c r="C99" s="435"/>
      <c r="D99" s="435"/>
      <c r="E99" s="435"/>
      <c r="F99" s="436"/>
      <c r="G99" s="436"/>
      <c r="H99" s="436"/>
      <c r="I99" s="436"/>
      <c r="J99" s="436"/>
      <c r="K99" s="437" t="s">
        <v>408</v>
      </c>
    </row>
    <row r="100" spans="1:11" ht="12.75">
      <c r="A100" s="439" t="s">
        <v>95</v>
      </c>
      <c r="B100" s="440"/>
      <c r="C100" s="441"/>
      <c r="D100" s="441"/>
      <c r="E100" s="441"/>
      <c r="F100" s="442"/>
      <c r="G100" s="442"/>
      <c r="H100" s="442"/>
      <c r="I100" s="442"/>
      <c r="J100" s="442"/>
      <c r="K100" s="443"/>
    </row>
    <row r="101" spans="1:11" ht="12.75">
      <c r="A101" s="149" t="s">
        <v>379</v>
      </c>
      <c r="B101" s="440"/>
      <c r="C101" s="441"/>
      <c r="D101" s="441"/>
      <c r="E101" s="441"/>
      <c r="F101" s="442"/>
      <c r="G101" s="442"/>
      <c r="H101" s="442"/>
      <c r="I101" s="442"/>
      <c r="J101" s="442"/>
      <c r="K101" s="443"/>
    </row>
    <row r="102" spans="1:11" ht="12.75">
      <c r="A102" s="444" t="s">
        <v>112</v>
      </c>
      <c r="B102" s="445"/>
      <c r="C102" s="445"/>
      <c r="D102" s="445"/>
      <c r="E102" s="445"/>
      <c r="F102" s="445"/>
      <c r="G102" s="445"/>
      <c r="H102" s="446"/>
      <c r="I102" s="446"/>
      <c r="J102" s="446"/>
      <c r="K102" s="447"/>
    </row>
    <row r="103" spans="1:11" ht="12.75">
      <c r="A103" s="450"/>
      <c r="B103" s="451"/>
      <c r="C103" s="480" t="s">
        <v>19</v>
      </c>
      <c r="D103" s="493"/>
      <c r="E103" s="493"/>
      <c r="F103" s="480" t="s">
        <v>18</v>
      </c>
      <c r="G103" s="482"/>
      <c r="H103" s="483"/>
      <c r="I103" s="440"/>
      <c r="J103" s="440"/>
      <c r="K103" s="443"/>
    </row>
    <row r="104" spans="1:11" ht="11.25">
      <c r="A104" s="456"/>
      <c r="B104" s="443"/>
      <c r="C104" s="484"/>
      <c r="D104" s="485" t="s">
        <v>16</v>
      </c>
      <c r="E104" s="485" t="s">
        <v>16</v>
      </c>
      <c r="F104" s="484"/>
      <c r="G104" s="485" t="s">
        <v>16</v>
      </c>
      <c r="H104" s="437" t="s">
        <v>16</v>
      </c>
      <c r="I104" s="440"/>
      <c r="J104" s="440"/>
      <c r="K104" s="443"/>
    </row>
    <row r="105" spans="1:11" ht="11.25">
      <c r="A105" s="455" t="s">
        <v>264</v>
      </c>
      <c r="B105" s="443"/>
      <c r="C105" s="486"/>
      <c r="D105" s="487" t="s">
        <v>120</v>
      </c>
      <c r="E105" s="487" t="s">
        <v>121</v>
      </c>
      <c r="F105" s="486"/>
      <c r="G105" s="487" t="s">
        <v>120</v>
      </c>
      <c r="H105" s="488" t="s">
        <v>121</v>
      </c>
      <c r="I105" s="440"/>
      <c r="J105" s="440"/>
      <c r="K105" s="443"/>
    </row>
    <row r="106" spans="1:11" ht="11.25">
      <c r="A106" s="459"/>
      <c r="B106" s="460"/>
      <c r="C106" s="489" t="s">
        <v>15</v>
      </c>
      <c r="D106" s="490" t="s">
        <v>122</v>
      </c>
      <c r="E106" s="490" t="s">
        <v>122</v>
      </c>
      <c r="F106" s="489" t="s">
        <v>15</v>
      </c>
      <c r="G106" s="490" t="s">
        <v>122</v>
      </c>
      <c r="H106" s="491" t="s">
        <v>122</v>
      </c>
      <c r="I106" s="440"/>
      <c r="J106" s="440"/>
      <c r="K106" s="443"/>
    </row>
    <row r="107" spans="1:11" ht="11.25">
      <c r="A107" s="469" t="s">
        <v>390</v>
      </c>
      <c r="B107" s="442" t="s">
        <v>391</v>
      </c>
      <c r="C107" s="456"/>
      <c r="D107" s="470"/>
      <c r="E107" s="470"/>
      <c r="F107" s="456"/>
      <c r="G107" s="470"/>
      <c r="H107" s="471"/>
      <c r="I107" s="440"/>
      <c r="J107" s="440"/>
      <c r="K107" s="443"/>
    </row>
    <row r="108" spans="1:11" ht="11.25">
      <c r="A108" s="469"/>
      <c r="B108" s="442" t="s">
        <v>392</v>
      </c>
      <c r="C108" s="456"/>
      <c r="D108" s="470"/>
      <c r="E108" s="470"/>
      <c r="F108" s="456"/>
      <c r="G108" s="470"/>
      <c r="H108" s="471"/>
      <c r="I108" s="440"/>
      <c r="J108" s="440"/>
      <c r="K108" s="443"/>
    </row>
    <row r="109" spans="1:11" ht="11.25">
      <c r="A109" s="456"/>
      <c r="B109" s="442" t="s">
        <v>382</v>
      </c>
      <c r="C109" s="456">
        <v>22</v>
      </c>
      <c r="D109" s="470">
        <v>0.23404255319148937</v>
      </c>
      <c r="E109" s="470">
        <v>0.23655913978494625</v>
      </c>
      <c r="F109" s="469">
        <v>49</v>
      </c>
      <c r="G109" s="470">
        <v>0.28</v>
      </c>
      <c r="H109" s="471">
        <v>0.28</v>
      </c>
      <c r="I109" s="440"/>
      <c r="J109" s="440"/>
      <c r="K109" s="443"/>
    </row>
    <row r="110" spans="1:11" ht="11.25">
      <c r="A110" s="456"/>
      <c r="B110" s="442" t="s">
        <v>383</v>
      </c>
      <c r="C110" s="456">
        <v>33</v>
      </c>
      <c r="D110" s="470">
        <v>0.35106382978723405</v>
      </c>
      <c r="E110" s="470">
        <v>0.3548387096774194</v>
      </c>
      <c r="F110" s="469">
        <v>77</v>
      </c>
      <c r="G110" s="470">
        <v>0.44</v>
      </c>
      <c r="H110" s="471">
        <v>0.44</v>
      </c>
      <c r="I110" s="440"/>
      <c r="J110" s="440"/>
      <c r="K110" s="443"/>
    </row>
    <row r="111" spans="1:11" ht="11.25">
      <c r="A111" s="456"/>
      <c r="B111" s="442" t="s">
        <v>384</v>
      </c>
      <c r="C111" s="456">
        <v>34</v>
      </c>
      <c r="D111" s="470">
        <v>0.3617021276595745</v>
      </c>
      <c r="E111" s="470">
        <v>0.3655913978494624</v>
      </c>
      <c r="F111" s="469">
        <v>40</v>
      </c>
      <c r="G111" s="470">
        <v>0.22857142857142856</v>
      </c>
      <c r="H111" s="471">
        <v>0.22857142857142856</v>
      </c>
      <c r="I111" s="440"/>
      <c r="J111" s="440"/>
      <c r="K111" s="443"/>
    </row>
    <row r="112" spans="1:11" ht="11.25">
      <c r="A112" s="456"/>
      <c r="B112" s="442" t="s">
        <v>385</v>
      </c>
      <c r="C112" s="456">
        <v>3</v>
      </c>
      <c r="D112" s="470">
        <v>0.031914893617021274</v>
      </c>
      <c r="E112" s="470">
        <v>0.03225806451612903</v>
      </c>
      <c r="F112" s="469">
        <v>8</v>
      </c>
      <c r="G112" s="470">
        <v>0.045714285714285714</v>
      </c>
      <c r="H112" s="471">
        <v>0.045714285714285714</v>
      </c>
      <c r="I112" s="440"/>
      <c r="J112" s="440"/>
      <c r="K112" s="443"/>
    </row>
    <row r="113" spans="1:11" ht="11.25">
      <c r="A113" s="456"/>
      <c r="B113" s="442" t="s">
        <v>386</v>
      </c>
      <c r="C113" s="456">
        <v>1</v>
      </c>
      <c r="D113" s="470">
        <v>0.010638297872340425</v>
      </c>
      <c r="E113" s="470">
        <v>0.010752688172043012</v>
      </c>
      <c r="F113" s="469">
        <v>1</v>
      </c>
      <c r="G113" s="470">
        <v>0.005714285714285714</v>
      </c>
      <c r="H113" s="471">
        <v>0.005714285714285714</v>
      </c>
      <c r="I113" s="440"/>
      <c r="J113" s="440"/>
      <c r="K113" s="443"/>
    </row>
    <row r="114" spans="1:11" ht="11.25">
      <c r="A114" s="459"/>
      <c r="B114" s="446" t="s">
        <v>130</v>
      </c>
      <c r="C114" s="459">
        <v>1</v>
      </c>
      <c r="D114" s="473">
        <v>0.010638297872340425</v>
      </c>
      <c r="E114" s="462" t="s">
        <v>131</v>
      </c>
      <c r="F114" s="472">
        <v>0</v>
      </c>
      <c r="G114" s="473">
        <v>0</v>
      </c>
      <c r="H114" s="463" t="s">
        <v>131</v>
      </c>
      <c r="I114" s="440"/>
      <c r="J114" s="440"/>
      <c r="K114" s="443"/>
    </row>
    <row r="115" spans="1:11" ht="11.25">
      <c r="A115" s="469" t="s">
        <v>393</v>
      </c>
      <c r="B115" s="442" t="s">
        <v>394</v>
      </c>
      <c r="C115" s="456"/>
      <c r="D115" s="478"/>
      <c r="E115" s="478"/>
      <c r="F115" s="456"/>
      <c r="G115" s="478"/>
      <c r="H115" s="474"/>
      <c r="I115" s="440"/>
      <c r="J115" s="440"/>
      <c r="K115" s="443"/>
    </row>
    <row r="116" spans="1:11" ht="11.25">
      <c r="A116" s="456"/>
      <c r="B116" s="442" t="s">
        <v>395</v>
      </c>
      <c r="C116" s="456"/>
      <c r="D116" s="440"/>
      <c r="E116" s="440"/>
      <c r="F116" s="456"/>
      <c r="G116" s="440"/>
      <c r="H116" s="443"/>
      <c r="I116" s="440"/>
      <c r="J116" s="440"/>
      <c r="K116" s="443"/>
    </row>
    <row r="117" spans="1:11" ht="11.25">
      <c r="A117" s="456"/>
      <c r="B117" s="442" t="s">
        <v>382</v>
      </c>
      <c r="C117" s="456">
        <v>28</v>
      </c>
      <c r="D117" s="470">
        <v>0.2978723404255319</v>
      </c>
      <c r="E117" s="470">
        <v>0.3010752688172043</v>
      </c>
      <c r="F117" s="469">
        <v>57</v>
      </c>
      <c r="G117" s="470">
        <v>0.32571428571428573</v>
      </c>
      <c r="H117" s="471">
        <v>0.32571428571428573</v>
      </c>
      <c r="I117" s="440"/>
      <c r="J117" s="440"/>
      <c r="K117" s="443"/>
    </row>
    <row r="118" spans="1:11" ht="11.25">
      <c r="A118" s="456"/>
      <c r="B118" s="442" t="s">
        <v>383</v>
      </c>
      <c r="C118" s="456">
        <v>50</v>
      </c>
      <c r="D118" s="470">
        <v>0.5319148936170213</v>
      </c>
      <c r="E118" s="470">
        <v>0.5376344086021505</v>
      </c>
      <c r="F118" s="469">
        <v>94</v>
      </c>
      <c r="G118" s="470">
        <v>0.5371428571428571</v>
      </c>
      <c r="H118" s="471">
        <v>0.5371428571428571</v>
      </c>
      <c r="I118" s="440"/>
      <c r="J118" s="440"/>
      <c r="K118" s="443"/>
    </row>
    <row r="119" spans="1:11" ht="11.25">
      <c r="A119" s="456"/>
      <c r="B119" s="442" t="s">
        <v>384</v>
      </c>
      <c r="C119" s="456">
        <v>12</v>
      </c>
      <c r="D119" s="470">
        <v>0.1276595744680851</v>
      </c>
      <c r="E119" s="470">
        <v>0.12903225806451613</v>
      </c>
      <c r="F119" s="469">
        <v>22</v>
      </c>
      <c r="G119" s="470">
        <v>0.12571428571428572</v>
      </c>
      <c r="H119" s="471">
        <v>0.12571428571428572</v>
      </c>
      <c r="I119" s="440"/>
      <c r="J119" s="440"/>
      <c r="K119" s="443"/>
    </row>
    <row r="120" spans="1:11" ht="11.25">
      <c r="A120" s="456"/>
      <c r="B120" s="442" t="s">
        <v>385</v>
      </c>
      <c r="C120" s="456">
        <v>2</v>
      </c>
      <c r="D120" s="470">
        <v>0.02127659574468085</v>
      </c>
      <c r="E120" s="470">
        <v>0.021505376344086023</v>
      </c>
      <c r="F120" s="469">
        <v>1</v>
      </c>
      <c r="G120" s="470">
        <v>0.005714285714285714</v>
      </c>
      <c r="H120" s="471">
        <v>0.005714285714285714</v>
      </c>
      <c r="I120" s="440"/>
      <c r="J120" s="440"/>
      <c r="K120" s="443"/>
    </row>
    <row r="121" spans="1:11" ht="11.25">
      <c r="A121" s="456"/>
      <c r="B121" s="442" t="s">
        <v>386</v>
      </c>
      <c r="C121" s="456">
        <v>1</v>
      </c>
      <c r="D121" s="470">
        <v>0.010638297872340425</v>
      </c>
      <c r="E121" s="470">
        <v>0.010752688172043012</v>
      </c>
      <c r="F121" s="469">
        <v>1</v>
      </c>
      <c r="G121" s="470">
        <v>0.005714285714285714</v>
      </c>
      <c r="H121" s="471">
        <v>0.005714285714285714</v>
      </c>
      <c r="I121" s="440"/>
      <c r="J121" s="440"/>
      <c r="K121" s="443"/>
    </row>
    <row r="122" spans="1:11" ht="11.25">
      <c r="A122" s="459"/>
      <c r="B122" s="446" t="s">
        <v>130</v>
      </c>
      <c r="C122" s="459">
        <v>1</v>
      </c>
      <c r="D122" s="473">
        <v>0.010638297872340425</v>
      </c>
      <c r="E122" s="462" t="s">
        <v>131</v>
      </c>
      <c r="F122" s="472">
        <v>0</v>
      </c>
      <c r="G122" s="473">
        <v>0</v>
      </c>
      <c r="H122" s="463" t="s">
        <v>131</v>
      </c>
      <c r="I122" s="456"/>
      <c r="J122" s="440"/>
      <c r="K122" s="443"/>
    </row>
    <row r="123" spans="1:11" ht="11.25">
      <c r="A123" s="475" t="s">
        <v>396</v>
      </c>
      <c r="B123" s="442" t="s">
        <v>397</v>
      </c>
      <c r="C123" s="456"/>
      <c r="D123" s="478"/>
      <c r="E123" s="478"/>
      <c r="F123" s="456"/>
      <c r="G123" s="478"/>
      <c r="H123" s="474"/>
      <c r="I123" s="440"/>
      <c r="J123" s="440"/>
      <c r="K123" s="443"/>
    </row>
    <row r="124" spans="1:11" ht="11.25">
      <c r="A124" s="456"/>
      <c r="B124" s="442" t="s">
        <v>398</v>
      </c>
      <c r="C124" s="456"/>
      <c r="D124" s="440"/>
      <c r="E124" s="440"/>
      <c r="F124" s="456"/>
      <c r="G124" s="440"/>
      <c r="H124" s="443"/>
      <c r="I124" s="440"/>
      <c r="J124" s="440"/>
      <c r="K124" s="443"/>
    </row>
    <row r="125" spans="1:11" ht="11.25">
      <c r="A125" s="456"/>
      <c r="B125" s="442" t="s">
        <v>382</v>
      </c>
      <c r="C125" s="456">
        <v>23</v>
      </c>
      <c r="D125" s="470">
        <v>0.24468085106382978</v>
      </c>
      <c r="E125" s="470">
        <v>0.24731182795698925</v>
      </c>
      <c r="F125" s="469">
        <v>69</v>
      </c>
      <c r="G125" s="470">
        <v>0.3942857142857143</v>
      </c>
      <c r="H125" s="471">
        <v>0.3942857142857143</v>
      </c>
      <c r="I125" s="440"/>
      <c r="J125" s="440"/>
      <c r="K125" s="443"/>
    </row>
    <row r="126" spans="1:11" ht="11.25">
      <c r="A126" s="456"/>
      <c r="B126" s="442" t="s">
        <v>383</v>
      </c>
      <c r="C126" s="456">
        <v>53</v>
      </c>
      <c r="D126" s="470">
        <v>0.5638297872340425</v>
      </c>
      <c r="E126" s="470">
        <v>0.5698924731182796</v>
      </c>
      <c r="F126" s="469">
        <v>85</v>
      </c>
      <c r="G126" s="470">
        <v>0.4857142857142857</v>
      </c>
      <c r="H126" s="471">
        <v>0.4857142857142857</v>
      </c>
      <c r="I126" s="440"/>
      <c r="J126" s="440"/>
      <c r="K126" s="443"/>
    </row>
    <row r="127" spans="1:11" ht="11.25">
      <c r="A127" s="456"/>
      <c r="B127" s="442" t="s">
        <v>384</v>
      </c>
      <c r="C127" s="456">
        <v>14</v>
      </c>
      <c r="D127" s="470">
        <v>0.14893617021276595</v>
      </c>
      <c r="E127" s="470">
        <v>0.15053763440860216</v>
      </c>
      <c r="F127" s="469">
        <v>18</v>
      </c>
      <c r="G127" s="470">
        <v>0.10285714285714286</v>
      </c>
      <c r="H127" s="471">
        <v>0.10285714285714286</v>
      </c>
      <c r="I127" s="440"/>
      <c r="J127" s="440"/>
      <c r="K127" s="443"/>
    </row>
    <row r="128" spans="1:11" ht="11.25">
      <c r="A128" s="456"/>
      <c r="B128" s="442" t="s">
        <v>385</v>
      </c>
      <c r="C128" s="456">
        <v>2</v>
      </c>
      <c r="D128" s="470">
        <v>0.02127659574468085</v>
      </c>
      <c r="E128" s="470">
        <v>0.021505376344086023</v>
      </c>
      <c r="F128" s="469">
        <v>3</v>
      </c>
      <c r="G128" s="470">
        <v>0.017142857142857144</v>
      </c>
      <c r="H128" s="471">
        <v>0.017142857142857144</v>
      </c>
      <c r="I128" s="440"/>
      <c r="J128" s="440"/>
      <c r="K128" s="443"/>
    </row>
    <row r="129" spans="1:11" ht="11.25">
      <c r="A129" s="456"/>
      <c r="B129" s="442" t="s">
        <v>386</v>
      </c>
      <c r="C129" s="456">
        <v>1</v>
      </c>
      <c r="D129" s="470">
        <v>0.010638297872340425</v>
      </c>
      <c r="E129" s="470">
        <v>0.010752688172043012</v>
      </c>
      <c r="F129" s="469">
        <v>0</v>
      </c>
      <c r="G129" s="470">
        <v>0</v>
      </c>
      <c r="H129" s="471">
        <v>0</v>
      </c>
      <c r="I129" s="440"/>
      <c r="J129" s="440"/>
      <c r="K129" s="443"/>
    </row>
    <row r="130" spans="1:11" ht="11.25">
      <c r="A130" s="459"/>
      <c r="B130" s="446" t="s">
        <v>130</v>
      </c>
      <c r="C130" s="459">
        <v>1</v>
      </c>
      <c r="D130" s="473">
        <v>0.010638297872340425</v>
      </c>
      <c r="E130" s="462" t="s">
        <v>131</v>
      </c>
      <c r="F130" s="472">
        <v>0</v>
      </c>
      <c r="G130" s="473">
        <v>0</v>
      </c>
      <c r="H130" s="463" t="s">
        <v>131</v>
      </c>
      <c r="I130" s="456"/>
      <c r="J130" s="440"/>
      <c r="K130" s="443"/>
    </row>
    <row r="131" spans="1:11" ht="11.25">
      <c r="A131" s="475" t="s">
        <v>400</v>
      </c>
      <c r="B131" s="442" t="s">
        <v>401</v>
      </c>
      <c r="C131" s="456"/>
      <c r="D131" s="478"/>
      <c r="E131" s="478"/>
      <c r="F131" s="456"/>
      <c r="G131" s="478"/>
      <c r="H131" s="474"/>
      <c r="I131" s="440"/>
      <c r="J131" s="440"/>
      <c r="K131" s="443"/>
    </row>
    <row r="132" spans="1:11" ht="11.25">
      <c r="A132" s="456"/>
      <c r="B132" s="442" t="s">
        <v>382</v>
      </c>
      <c r="C132" s="456">
        <v>24</v>
      </c>
      <c r="D132" s="470">
        <v>0.2553191489361702</v>
      </c>
      <c r="E132" s="470">
        <v>0.25806451612903225</v>
      </c>
      <c r="F132" s="469">
        <v>50</v>
      </c>
      <c r="G132" s="470">
        <v>0.2857142857142857</v>
      </c>
      <c r="H132" s="471">
        <v>0.2857142857142857</v>
      </c>
      <c r="I132" s="440"/>
      <c r="J132" s="440"/>
      <c r="K132" s="443"/>
    </row>
    <row r="133" spans="1:11" ht="11.25">
      <c r="A133" s="456"/>
      <c r="B133" s="442" t="s">
        <v>383</v>
      </c>
      <c r="C133" s="456">
        <v>50</v>
      </c>
      <c r="D133" s="470">
        <v>0.5319148936170213</v>
      </c>
      <c r="E133" s="470">
        <v>0.5376344086021505</v>
      </c>
      <c r="F133" s="469">
        <v>95</v>
      </c>
      <c r="G133" s="470">
        <v>0.5428571428571428</v>
      </c>
      <c r="H133" s="471">
        <v>0.5428571428571428</v>
      </c>
      <c r="I133" s="440"/>
      <c r="J133" s="440"/>
      <c r="K133" s="443"/>
    </row>
    <row r="134" spans="1:11" ht="11.25">
      <c r="A134" s="456"/>
      <c r="B134" s="442" t="s">
        <v>384</v>
      </c>
      <c r="C134" s="456">
        <v>18</v>
      </c>
      <c r="D134" s="470">
        <v>0.19148936170212766</v>
      </c>
      <c r="E134" s="470">
        <v>0.1935483870967742</v>
      </c>
      <c r="F134" s="469">
        <v>29</v>
      </c>
      <c r="G134" s="470">
        <v>0.1657142857142857</v>
      </c>
      <c r="H134" s="471">
        <v>0.1657142857142857</v>
      </c>
      <c r="I134" s="440"/>
      <c r="J134" s="440"/>
      <c r="K134" s="443"/>
    </row>
    <row r="135" spans="1:11" ht="11.25">
      <c r="A135" s="456"/>
      <c r="B135" s="442" t="s">
        <v>385</v>
      </c>
      <c r="C135" s="456">
        <v>1</v>
      </c>
      <c r="D135" s="470">
        <v>0.010638297872340425</v>
      </c>
      <c r="E135" s="470">
        <v>0.010752688172043012</v>
      </c>
      <c r="F135" s="469">
        <v>1</v>
      </c>
      <c r="G135" s="470">
        <v>0.005714285714285714</v>
      </c>
      <c r="H135" s="471">
        <v>0.005714285714285714</v>
      </c>
      <c r="I135" s="440"/>
      <c r="J135" s="440"/>
      <c r="K135" s="443"/>
    </row>
    <row r="136" spans="1:11" ht="11.25">
      <c r="A136" s="456"/>
      <c r="B136" s="442" t="s">
        <v>386</v>
      </c>
      <c r="C136" s="456">
        <v>0</v>
      </c>
      <c r="D136" s="470">
        <v>0</v>
      </c>
      <c r="E136" s="470">
        <v>0</v>
      </c>
      <c r="F136" s="469">
        <v>0</v>
      </c>
      <c r="G136" s="470">
        <v>0</v>
      </c>
      <c r="H136" s="471">
        <v>0</v>
      </c>
      <c r="I136" s="440"/>
      <c r="J136" s="440"/>
      <c r="K136" s="443"/>
    </row>
    <row r="137" spans="1:11" ht="11.25">
      <c r="A137" s="459"/>
      <c r="B137" s="446" t="s">
        <v>130</v>
      </c>
      <c r="C137" s="459">
        <v>1</v>
      </c>
      <c r="D137" s="473">
        <v>0.010638297872340425</v>
      </c>
      <c r="E137" s="462" t="s">
        <v>131</v>
      </c>
      <c r="F137" s="472">
        <v>0</v>
      </c>
      <c r="G137" s="473">
        <v>0</v>
      </c>
      <c r="H137" s="463" t="s">
        <v>131</v>
      </c>
      <c r="I137" s="456"/>
      <c r="J137" s="440"/>
      <c r="K137" s="443"/>
    </row>
    <row r="138" spans="1:11" ht="11.25">
      <c r="A138" s="475" t="s">
        <v>402</v>
      </c>
      <c r="B138" s="442" t="s">
        <v>403</v>
      </c>
      <c r="C138" s="456"/>
      <c r="D138" s="478"/>
      <c r="E138" s="478"/>
      <c r="F138" s="456"/>
      <c r="G138" s="478"/>
      <c r="H138" s="474"/>
      <c r="I138" s="440"/>
      <c r="J138" s="440"/>
      <c r="K138" s="443"/>
    </row>
    <row r="139" spans="1:11" ht="11.25">
      <c r="A139" s="456"/>
      <c r="B139" s="442" t="s">
        <v>404</v>
      </c>
      <c r="C139" s="456"/>
      <c r="D139" s="440"/>
      <c r="E139" s="440"/>
      <c r="F139" s="456"/>
      <c r="G139" s="440"/>
      <c r="H139" s="443"/>
      <c r="I139" s="440"/>
      <c r="J139" s="440"/>
      <c r="K139" s="443"/>
    </row>
    <row r="140" spans="1:11" ht="11.25">
      <c r="A140" s="456"/>
      <c r="B140" s="442" t="s">
        <v>382</v>
      </c>
      <c r="C140" s="456">
        <v>43</v>
      </c>
      <c r="D140" s="470">
        <v>0.4574468085106383</v>
      </c>
      <c r="E140" s="470">
        <v>0.46236559139784944</v>
      </c>
      <c r="F140" s="469">
        <v>78</v>
      </c>
      <c r="G140" s="470">
        <v>0.44571428571428573</v>
      </c>
      <c r="H140" s="471">
        <v>0.44571428571428573</v>
      </c>
      <c r="I140" s="440"/>
      <c r="J140" s="440"/>
      <c r="K140" s="443"/>
    </row>
    <row r="141" spans="1:11" ht="11.25">
      <c r="A141" s="456"/>
      <c r="B141" s="442" t="s">
        <v>383</v>
      </c>
      <c r="C141" s="456">
        <v>41</v>
      </c>
      <c r="D141" s="470">
        <v>0.43617021276595747</v>
      </c>
      <c r="E141" s="470">
        <v>0.44086021505376344</v>
      </c>
      <c r="F141" s="469">
        <v>81</v>
      </c>
      <c r="G141" s="470">
        <v>0.46285714285714286</v>
      </c>
      <c r="H141" s="471">
        <v>0.46285714285714286</v>
      </c>
      <c r="I141" s="440"/>
      <c r="J141" s="440"/>
      <c r="K141" s="443"/>
    </row>
    <row r="142" spans="1:11" ht="11.25">
      <c r="A142" s="456"/>
      <c r="B142" s="442" t="s">
        <v>384</v>
      </c>
      <c r="C142" s="456">
        <v>8</v>
      </c>
      <c r="D142" s="470">
        <v>0.0851063829787234</v>
      </c>
      <c r="E142" s="470">
        <v>0.08602150537634409</v>
      </c>
      <c r="F142" s="469">
        <v>15</v>
      </c>
      <c r="G142" s="470">
        <v>0.08571428571428572</v>
      </c>
      <c r="H142" s="471">
        <v>0.08571428571428572</v>
      </c>
      <c r="I142" s="440"/>
      <c r="J142" s="440"/>
      <c r="K142" s="443"/>
    </row>
    <row r="143" spans="1:11" ht="11.25">
      <c r="A143" s="456"/>
      <c r="B143" s="442" t="s">
        <v>385</v>
      </c>
      <c r="C143" s="456">
        <v>1</v>
      </c>
      <c r="D143" s="470">
        <v>0.010638297872340425</v>
      </c>
      <c r="E143" s="470">
        <v>0.010752688172043012</v>
      </c>
      <c r="F143" s="469">
        <v>1</v>
      </c>
      <c r="G143" s="470">
        <v>0.005714285714285714</v>
      </c>
      <c r="H143" s="471">
        <v>0.005714285714285714</v>
      </c>
      <c r="I143" s="440"/>
      <c r="J143" s="440"/>
      <c r="K143" s="443"/>
    </row>
    <row r="144" spans="1:11" ht="11.25">
      <c r="A144" s="456"/>
      <c r="B144" s="442" t="s">
        <v>386</v>
      </c>
      <c r="C144" s="456">
        <v>0</v>
      </c>
      <c r="D144" s="470">
        <v>0</v>
      </c>
      <c r="E144" s="470">
        <v>0</v>
      </c>
      <c r="F144" s="469">
        <v>0</v>
      </c>
      <c r="G144" s="470">
        <v>0</v>
      </c>
      <c r="H144" s="471">
        <v>0</v>
      </c>
      <c r="I144" s="440"/>
      <c r="J144" s="440"/>
      <c r="K144" s="443"/>
    </row>
    <row r="145" spans="1:11" ht="11.25">
      <c r="A145" s="459"/>
      <c r="B145" s="446" t="s">
        <v>130</v>
      </c>
      <c r="C145" s="459">
        <v>1</v>
      </c>
      <c r="D145" s="473">
        <v>0.010638297872340425</v>
      </c>
      <c r="E145" s="462" t="s">
        <v>131</v>
      </c>
      <c r="F145" s="472">
        <v>0</v>
      </c>
      <c r="G145" s="473">
        <v>0</v>
      </c>
      <c r="H145" s="463" t="s">
        <v>131</v>
      </c>
      <c r="I145" s="445"/>
      <c r="J145" s="445"/>
      <c r="K145" s="460"/>
    </row>
    <row r="146" spans="1:11" ht="12.75">
      <c r="A146" s="433" t="s">
        <v>79</v>
      </c>
      <c r="B146" s="434"/>
      <c r="C146" s="435"/>
      <c r="D146" s="435"/>
      <c r="E146" s="435"/>
      <c r="F146" s="436"/>
      <c r="G146" s="436"/>
      <c r="H146" s="436"/>
      <c r="I146" s="436"/>
      <c r="J146" s="436"/>
      <c r="K146" s="437" t="s">
        <v>409</v>
      </c>
    </row>
    <row r="147" spans="1:11" ht="12.75">
      <c r="A147" s="439" t="s">
        <v>95</v>
      </c>
      <c r="B147" s="440"/>
      <c r="C147" s="441"/>
      <c r="D147" s="441"/>
      <c r="E147" s="441"/>
      <c r="F147" s="442"/>
      <c r="G147" s="442"/>
      <c r="H147" s="442"/>
      <c r="I147" s="442"/>
      <c r="J147" s="442"/>
      <c r="K147" s="443"/>
    </row>
    <row r="148" spans="1:11" ht="12.75">
      <c r="A148" s="149" t="s">
        <v>379</v>
      </c>
      <c r="B148" s="440"/>
      <c r="C148" s="441"/>
      <c r="D148" s="441"/>
      <c r="E148" s="441"/>
      <c r="F148" s="442"/>
      <c r="G148" s="442"/>
      <c r="H148" s="442"/>
      <c r="I148" s="442"/>
      <c r="J148" s="442"/>
      <c r="K148" s="443"/>
    </row>
    <row r="149" spans="1:11" ht="12.75">
      <c r="A149" s="444" t="s">
        <v>112</v>
      </c>
      <c r="B149" s="445"/>
      <c r="C149" s="445"/>
      <c r="D149" s="445"/>
      <c r="E149" s="445"/>
      <c r="F149" s="445"/>
      <c r="G149" s="445"/>
      <c r="H149" s="446"/>
      <c r="I149" s="446"/>
      <c r="J149" s="446"/>
      <c r="K149" s="447"/>
    </row>
    <row r="150" spans="1:11" ht="12.75">
      <c r="A150" s="450"/>
      <c r="B150" s="451"/>
      <c r="C150" s="480" t="s">
        <v>19</v>
      </c>
      <c r="D150" s="493"/>
      <c r="E150" s="493"/>
      <c r="F150" s="480" t="s">
        <v>18</v>
      </c>
      <c r="G150" s="482"/>
      <c r="H150" s="483"/>
      <c r="I150" s="440"/>
      <c r="J150" s="440"/>
      <c r="K150" s="443"/>
    </row>
    <row r="151" spans="1:11" ht="11.25">
      <c r="A151" s="456"/>
      <c r="B151" s="443"/>
      <c r="C151" s="484"/>
      <c r="D151" s="485" t="s">
        <v>16</v>
      </c>
      <c r="E151" s="485" t="s">
        <v>16</v>
      </c>
      <c r="F151" s="484"/>
      <c r="G151" s="485" t="s">
        <v>16</v>
      </c>
      <c r="H151" s="437" t="s">
        <v>16</v>
      </c>
      <c r="I151" s="440"/>
      <c r="J151" s="440"/>
      <c r="K151" s="443"/>
    </row>
    <row r="152" spans="1:11" ht="11.25">
      <c r="A152" s="455" t="s">
        <v>264</v>
      </c>
      <c r="B152" s="443"/>
      <c r="C152" s="486"/>
      <c r="D152" s="487" t="s">
        <v>120</v>
      </c>
      <c r="E152" s="487" t="s">
        <v>121</v>
      </c>
      <c r="F152" s="486"/>
      <c r="G152" s="487" t="s">
        <v>120</v>
      </c>
      <c r="H152" s="488" t="s">
        <v>121</v>
      </c>
      <c r="I152" s="440"/>
      <c r="J152" s="440"/>
      <c r="K152" s="443"/>
    </row>
    <row r="153" spans="1:11" ht="11.25">
      <c r="A153" s="459"/>
      <c r="B153" s="460"/>
      <c r="C153" s="489" t="s">
        <v>15</v>
      </c>
      <c r="D153" s="490" t="s">
        <v>122</v>
      </c>
      <c r="E153" s="490" t="s">
        <v>122</v>
      </c>
      <c r="F153" s="489" t="s">
        <v>15</v>
      </c>
      <c r="G153" s="490" t="s">
        <v>122</v>
      </c>
      <c r="H153" s="491" t="s">
        <v>122</v>
      </c>
      <c r="I153" s="440"/>
      <c r="J153" s="440"/>
      <c r="K153" s="443"/>
    </row>
    <row r="154" spans="1:11" ht="11.25">
      <c r="A154" s="475" t="s">
        <v>405</v>
      </c>
      <c r="B154" s="442" t="s">
        <v>406</v>
      </c>
      <c r="C154" s="456"/>
      <c r="D154" s="478"/>
      <c r="E154" s="478"/>
      <c r="F154" s="456"/>
      <c r="G154" s="478"/>
      <c r="H154" s="474"/>
      <c r="I154" s="440"/>
      <c r="J154" s="440"/>
      <c r="K154" s="443"/>
    </row>
    <row r="155" spans="1:11" ht="11.25">
      <c r="A155" s="456"/>
      <c r="B155" s="442" t="s">
        <v>407</v>
      </c>
      <c r="C155" s="456"/>
      <c r="D155" s="440"/>
      <c r="E155" s="440"/>
      <c r="F155" s="456"/>
      <c r="G155" s="440"/>
      <c r="H155" s="443"/>
      <c r="I155" s="440"/>
      <c r="J155" s="440"/>
      <c r="K155" s="443"/>
    </row>
    <row r="156" spans="1:11" ht="11.25">
      <c r="A156" s="456"/>
      <c r="B156" s="442" t="s">
        <v>382</v>
      </c>
      <c r="C156" s="456">
        <v>24</v>
      </c>
      <c r="D156" s="470">
        <v>0.2553191489361702</v>
      </c>
      <c r="E156" s="470">
        <v>0.25806451612903225</v>
      </c>
      <c r="F156" s="469">
        <v>91</v>
      </c>
      <c r="G156" s="470">
        <v>0.52</v>
      </c>
      <c r="H156" s="471">
        <v>0.52</v>
      </c>
      <c r="I156" s="440"/>
      <c r="J156" s="440"/>
      <c r="K156" s="443"/>
    </row>
    <row r="157" spans="1:11" ht="11.25">
      <c r="A157" s="456"/>
      <c r="B157" s="442" t="s">
        <v>383</v>
      </c>
      <c r="C157" s="456">
        <v>55</v>
      </c>
      <c r="D157" s="470">
        <v>0.5851063829787234</v>
      </c>
      <c r="E157" s="470">
        <v>0.5913978494623656</v>
      </c>
      <c r="F157" s="469">
        <v>66</v>
      </c>
      <c r="G157" s="470">
        <v>0.37714285714285717</v>
      </c>
      <c r="H157" s="471">
        <v>0.37714285714285717</v>
      </c>
      <c r="I157" s="440"/>
      <c r="J157" s="440"/>
      <c r="K157" s="443"/>
    </row>
    <row r="158" spans="1:11" ht="11.25">
      <c r="A158" s="456"/>
      <c r="B158" s="442" t="s">
        <v>384</v>
      </c>
      <c r="C158" s="456">
        <v>11</v>
      </c>
      <c r="D158" s="470">
        <v>0.11702127659574468</v>
      </c>
      <c r="E158" s="470">
        <v>0.11827956989247312</v>
      </c>
      <c r="F158" s="469">
        <v>17</v>
      </c>
      <c r="G158" s="470">
        <v>0.09714285714285714</v>
      </c>
      <c r="H158" s="471">
        <v>0.09714285714285714</v>
      </c>
      <c r="I158" s="440"/>
      <c r="J158" s="440"/>
      <c r="K158" s="443"/>
    </row>
    <row r="159" spans="1:11" ht="11.25">
      <c r="A159" s="456"/>
      <c r="B159" s="442" t="s">
        <v>385</v>
      </c>
      <c r="C159" s="456">
        <v>2</v>
      </c>
      <c r="D159" s="470">
        <v>0.02127659574468085</v>
      </c>
      <c r="E159" s="470">
        <v>0.021505376344086023</v>
      </c>
      <c r="F159" s="469">
        <v>1</v>
      </c>
      <c r="G159" s="470">
        <v>0.005714285714285714</v>
      </c>
      <c r="H159" s="471">
        <v>0.005714285714285714</v>
      </c>
      <c r="I159" s="440"/>
      <c r="J159" s="440"/>
      <c r="K159" s="443"/>
    </row>
    <row r="160" spans="1:11" ht="11.25">
      <c r="A160" s="456"/>
      <c r="B160" s="442" t="s">
        <v>386</v>
      </c>
      <c r="C160" s="456">
        <v>1</v>
      </c>
      <c r="D160" s="470">
        <v>0.010638297872340425</v>
      </c>
      <c r="E160" s="470">
        <v>0.010752688172043012</v>
      </c>
      <c r="F160" s="469">
        <v>0</v>
      </c>
      <c r="G160" s="470">
        <v>0</v>
      </c>
      <c r="H160" s="471">
        <v>0</v>
      </c>
      <c r="I160" s="440"/>
      <c r="J160" s="440"/>
      <c r="K160" s="443"/>
    </row>
    <row r="161" spans="1:11" ht="11.25">
      <c r="A161" s="459"/>
      <c r="B161" s="446" t="s">
        <v>130</v>
      </c>
      <c r="C161" s="459">
        <v>1</v>
      </c>
      <c r="D161" s="473">
        <v>0.010638297872340425</v>
      </c>
      <c r="E161" s="462" t="s">
        <v>131</v>
      </c>
      <c r="F161" s="472">
        <v>0</v>
      </c>
      <c r="G161" s="473">
        <v>0</v>
      </c>
      <c r="H161" s="463" t="s">
        <v>131</v>
      </c>
      <c r="I161" s="445"/>
      <c r="J161" s="445"/>
      <c r="K161" s="460"/>
    </row>
    <row r="162" spans="1:11" ht="17.25" customHeight="1">
      <c r="A162" s="454"/>
      <c r="B162" s="451"/>
      <c r="C162" s="480" t="s">
        <v>21</v>
      </c>
      <c r="D162" s="494"/>
      <c r="E162" s="495"/>
      <c r="F162" s="480" t="s">
        <v>67</v>
      </c>
      <c r="G162" s="494"/>
      <c r="H162" s="495"/>
      <c r="I162" s="480" t="s">
        <v>294</v>
      </c>
      <c r="J162" s="496"/>
      <c r="K162" s="497"/>
    </row>
    <row r="163" spans="1:12" ht="11.25">
      <c r="A163" s="456"/>
      <c r="B163" s="443"/>
      <c r="C163" s="498"/>
      <c r="D163" s="487" t="s">
        <v>16</v>
      </c>
      <c r="E163" s="488" t="s">
        <v>16</v>
      </c>
      <c r="F163" s="498"/>
      <c r="G163" s="487" t="s">
        <v>16</v>
      </c>
      <c r="H163" s="488" t="s">
        <v>16</v>
      </c>
      <c r="I163" s="498"/>
      <c r="J163" s="487" t="s">
        <v>16</v>
      </c>
      <c r="K163" s="488" t="s">
        <v>16</v>
      </c>
      <c r="L163" s="499"/>
    </row>
    <row r="164" spans="1:12" ht="11.25">
      <c r="A164" s="455" t="s">
        <v>295</v>
      </c>
      <c r="B164" s="443"/>
      <c r="C164" s="498"/>
      <c r="D164" s="487" t="s">
        <v>120</v>
      </c>
      <c r="E164" s="488" t="s">
        <v>121</v>
      </c>
      <c r="F164" s="498"/>
      <c r="G164" s="487" t="s">
        <v>120</v>
      </c>
      <c r="H164" s="488" t="s">
        <v>121</v>
      </c>
      <c r="I164" s="498"/>
      <c r="J164" s="487" t="s">
        <v>120</v>
      </c>
      <c r="K164" s="488" t="s">
        <v>121</v>
      </c>
      <c r="L164" s="499"/>
    </row>
    <row r="165" spans="1:12" ht="11.25">
      <c r="A165" s="459"/>
      <c r="B165" s="460"/>
      <c r="C165" s="489" t="s">
        <v>15</v>
      </c>
      <c r="D165" s="490" t="s">
        <v>122</v>
      </c>
      <c r="E165" s="491" t="s">
        <v>122</v>
      </c>
      <c r="F165" s="489" t="s">
        <v>15</v>
      </c>
      <c r="G165" s="490" t="s">
        <v>122</v>
      </c>
      <c r="H165" s="491" t="s">
        <v>122</v>
      </c>
      <c r="I165" s="489" t="s">
        <v>15</v>
      </c>
      <c r="J165" s="490" t="s">
        <v>122</v>
      </c>
      <c r="K165" s="491" t="s">
        <v>122</v>
      </c>
      <c r="L165" s="500"/>
    </row>
    <row r="166" spans="1:11" ht="12.75" customHeight="1">
      <c r="A166" s="469" t="s">
        <v>123</v>
      </c>
      <c r="B166" s="448"/>
      <c r="C166" s="450">
        <v>240</v>
      </c>
      <c r="D166" s="492">
        <v>1</v>
      </c>
      <c r="E166" s="501"/>
      <c r="F166" s="448">
        <v>18</v>
      </c>
      <c r="G166" s="502">
        <v>1</v>
      </c>
      <c r="I166" s="469">
        <v>11</v>
      </c>
      <c r="J166" s="502">
        <v>1</v>
      </c>
      <c r="K166" s="443"/>
    </row>
    <row r="167" spans="1:11" ht="3" customHeight="1">
      <c r="A167" s="472"/>
      <c r="B167" s="446"/>
      <c r="C167" s="472"/>
      <c r="D167" s="473"/>
      <c r="E167" s="460"/>
      <c r="F167" s="445"/>
      <c r="G167" s="445"/>
      <c r="H167" s="445"/>
      <c r="I167" s="459"/>
      <c r="J167" s="445"/>
      <c r="K167" s="460"/>
    </row>
    <row r="168" spans="1:11" ht="11.25">
      <c r="A168" s="469" t="s">
        <v>380</v>
      </c>
      <c r="B168" s="442" t="s">
        <v>381</v>
      </c>
      <c r="C168" s="454"/>
      <c r="D168" s="492"/>
      <c r="E168" s="451"/>
      <c r="F168" s="434"/>
      <c r="G168" s="434"/>
      <c r="H168" s="434"/>
      <c r="I168" s="454"/>
      <c r="J168" s="434"/>
      <c r="K168" s="451"/>
    </row>
    <row r="169" spans="1:11" ht="11.25">
      <c r="A169" s="456"/>
      <c r="B169" s="442" t="s">
        <v>382</v>
      </c>
      <c r="C169" s="469">
        <v>70</v>
      </c>
      <c r="D169" s="470">
        <v>0.2916666666666667</v>
      </c>
      <c r="E169" s="471">
        <v>0.2928870292887029</v>
      </c>
      <c r="F169" s="442">
        <v>7</v>
      </c>
      <c r="G169" s="470">
        <v>0.3888888888888889</v>
      </c>
      <c r="H169" s="470">
        <v>0.3888888888888889</v>
      </c>
      <c r="I169" s="469">
        <v>5</v>
      </c>
      <c r="J169" s="470">
        <v>0.45454545454545453</v>
      </c>
      <c r="K169" s="471">
        <v>0.45454545454545453</v>
      </c>
    </row>
    <row r="170" spans="1:11" ht="11.25">
      <c r="A170" s="456"/>
      <c r="B170" s="442" t="s">
        <v>383</v>
      </c>
      <c r="C170" s="469">
        <v>120</v>
      </c>
      <c r="D170" s="470">
        <v>0.5</v>
      </c>
      <c r="E170" s="471">
        <v>0.502092050209205</v>
      </c>
      <c r="F170" s="442">
        <v>8</v>
      </c>
      <c r="G170" s="470">
        <v>0.4444444444444444</v>
      </c>
      <c r="H170" s="470">
        <v>0.4444444444444444</v>
      </c>
      <c r="I170" s="469">
        <v>5</v>
      </c>
      <c r="J170" s="470">
        <v>0.45454545454545453</v>
      </c>
      <c r="K170" s="471">
        <v>0.45454545454545453</v>
      </c>
    </row>
    <row r="171" spans="1:11" ht="11.25">
      <c r="A171" s="456"/>
      <c r="B171" s="442" t="s">
        <v>384</v>
      </c>
      <c r="C171" s="469">
        <v>47</v>
      </c>
      <c r="D171" s="470">
        <v>0.19583333333333333</v>
      </c>
      <c r="E171" s="471">
        <v>0.19665271966527198</v>
      </c>
      <c r="F171" s="442">
        <v>2</v>
      </c>
      <c r="G171" s="470">
        <v>0.1111111111111111</v>
      </c>
      <c r="H171" s="470">
        <v>0.1111111111111111</v>
      </c>
      <c r="I171" s="469">
        <v>1</v>
      </c>
      <c r="J171" s="470">
        <v>0.09090909090909091</v>
      </c>
      <c r="K171" s="471">
        <v>0.09090909090909091</v>
      </c>
    </row>
    <row r="172" spans="1:11" ht="11.25">
      <c r="A172" s="456"/>
      <c r="B172" s="442" t="s">
        <v>385</v>
      </c>
      <c r="C172" s="469">
        <v>2</v>
      </c>
      <c r="D172" s="470">
        <v>0.008333333333333333</v>
      </c>
      <c r="E172" s="471">
        <v>0.008368200836820083</v>
      </c>
      <c r="F172" s="442">
        <v>0</v>
      </c>
      <c r="G172" s="470">
        <v>0</v>
      </c>
      <c r="H172" s="470">
        <v>0</v>
      </c>
      <c r="I172" s="469">
        <v>0</v>
      </c>
      <c r="J172" s="470">
        <v>0</v>
      </c>
      <c r="K172" s="471">
        <v>0</v>
      </c>
    </row>
    <row r="173" spans="1:11" ht="11.25">
      <c r="A173" s="456"/>
      <c r="B173" s="442" t="s">
        <v>386</v>
      </c>
      <c r="C173" s="469">
        <v>0</v>
      </c>
      <c r="D173" s="470">
        <v>0</v>
      </c>
      <c r="E173" s="471">
        <v>0</v>
      </c>
      <c r="F173" s="442">
        <v>1</v>
      </c>
      <c r="G173" s="470">
        <v>0.05555555555555555</v>
      </c>
      <c r="H173" s="470">
        <v>0.05555555555555555</v>
      </c>
      <c r="I173" s="469">
        <v>0</v>
      </c>
      <c r="J173" s="470">
        <v>0</v>
      </c>
      <c r="K173" s="471">
        <v>0</v>
      </c>
    </row>
    <row r="174" spans="1:12" ht="11.25">
      <c r="A174" s="459"/>
      <c r="B174" s="446" t="s">
        <v>130</v>
      </c>
      <c r="C174" s="472">
        <v>1</v>
      </c>
      <c r="D174" s="473">
        <v>0.004166666666666667</v>
      </c>
      <c r="E174" s="463" t="s">
        <v>131</v>
      </c>
      <c r="F174" s="446">
        <v>0</v>
      </c>
      <c r="G174" s="473">
        <v>0</v>
      </c>
      <c r="H174" s="462" t="s">
        <v>131</v>
      </c>
      <c r="I174" s="472">
        <v>0</v>
      </c>
      <c r="J174" s="473">
        <v>0</v>
      </c>
      <c r="K174" s="463" t="s">
        <v>131</v>
      </c>
      <c r="L174" s="449"/>
    </row>
    <row r="175" spans="1:11" ht="11.25">
      <c r="A175" s="469" t="s">
        <v>387</v>
      </c>
      <c r="B175" s="442" t="s">
        <v>410</v>
      </c>
      <c r="C175" s="469"/>
      <c r="D175" s="478"/>
      <c r="E175" s="474"/>
      <c r="F175" s="440"/>
      <c r="G175" s="478"/>
      <c r="H175" s="478"/>
      <c r="I175" s="456"/>
      <c r="J175" s="478"/>
      <c r="K175" s="474"/>
    </row>
    <row r="176" spans="1:11" ht="11.25">
      <c r="A176" s="469"/>
      <c r="B176" s="442" t="s">
        <v>389</v>
      </c>
      <c r="C176" s="469"/>
      <c r="D176" s="440"/>
      <c r="E176" s="443"/>
      <c r="F176" s="440"/>
      <c r="G176" s="440"/>
      <c r="H176" s="440"/>
      <c r="I176" s="456"/>
      <c r="J176" s="440"/>
      <c r="K176" s="443"/>
    </row>
    <row r="177" spans="1:11" ht="11.25">
      <c r="A177" s="456"/>
      <c r="B177" s="442" t="s">
        <v>382</v>
      </c>
      <c r="C177" s="456">
        <v>98</v>
      </c>
      <c r="D177" s="470">
        <v>0.4083333333333333</v>
      </c>
      <c r="E177" s="471">
        <v>0.4100418410041841</v>
      </c>
      <c r="F177" s="442">
        <v>10</v>
      </c>
      <c r="G177" s="470">
        <v>0.5555555555555556</v>
      </c>
      <c r="H177" s="470">
        <v>0.5555555555555556</v>
      </c>
      <c r="I177" s="469">
        <v>3</v>
      </c>
      <c r="J177" s="470">
        <v>0.2727272727272727</v>
      </c>
      <c r="K177" s="471">
        <v>0.2727272727272727</v>
      </c>
    </row>
    <row r="178" spans="1:11" ht="11.25">
      <c r="A178" s="456"/>
      <c r="B178" s="442" t="s">
        <v>383</v>
      </c>
      <c r="C178" s="456">
        <v>92</v>
      </c>
      <c r="D178" s="470">
        <v>0.38333333333333336</v>
      </c>
      <c r="E178" s="471">
        <v>0.38493723849372385</v>
      </c>
      <c r="F178" s="442">
        <v>6</v>
      </c>
      <c r="G178" s="470">
        <v>0.3333333333333333</v>
      </c>
      <c r="H178" s="470">
        <v>0.3333333333333333</v>
      </c>
      <c r="I178" s="469">
        <v>7</v>
      </c>
      <c r="J178" s="470">
        <v>0.6363636363636364</v>
      </c>
      <c r="K178" s="471">
        <v>0.6363636363636364</v>
      </c>
    </row>
    <row r="179" spans="1:11" ht="11.25">
      <c r="A179" s="456"/>
      <c r="B179" s="442" t="s">
        <v>384</v>
      </c>
      <c r="C179" s="456">
        <v>40</v>
      </c>
      <c r="D179" s="470">
        <v>0.16666666666666666</v>
      </c>
      <c r="E179" s="471">
        <v>0.16736401673640167</v>
      </c>
      <c r="F179" s="442">
        <v>2</v>
      </c>
      <c r="G179" s="470">
        <v>0.1111111111111111</v>
      </c>
      <c r="H179" s="470">
        <v>0.1111111111111111</v>
      </c>
      <c r="I179" s="469">
        <v>1</v>
      </c>
      <c r="J179" s="470">
        <v>0.09090909090909091</v>
      </c>
      <c r="K179" s="471">
        <v>0.09090909090909091</v>
      </c>
    </row>
    <row r="180" spans="1:11" ht="11.25">
      <c r="A180" s="456"/>
      <c r="B180" s="442" t="s">
        <v>385</v>
      </c>
      <c r="C180" s="456">
        <v>8</v>
      </c>
      <c r="D180" s="470">
        <v>0.03333333333333333</v>
      </c>
      <c r="E180" s="471">
        <v>0.03347280334728033</v>
      </c>
      <c r="F180" s="442">
        <v>0</v>
      </c>
      <c r="G180" s="470">
        <v>0</v>
      </c>
      <c r="H180" s="470">
        <v>0</v>
      </c>
      <c r="I180" s="469">
        <v>0</v>
      </c>
      <c r="J180" s="470">
        <v>0</v>
      </c>
      <c r="K180" s="471">
        <v>0</v>
      </c>
    </row>
    <row r="181" spans="1:11" ht="11.25">
      <c r="A181" s="456"/>
      <c r="B181" s="442" t="s">
        <v>386</v>
      </c>
      <c r="C181" s="456">
        <v>1</v>
      </c>
      <c r="D181" s="470">
        <v>0.004166666666666667</v>
      </c>
      <c r="E181" s="471">
        <v>0.0041841004184100415</v>
      </c>
      <c r="F181" s="442">
        <v>0</v>
      </c>
      <c r="G181" s="470">
        <v>0</v>
      </c>
      <c r="H181" s="470">
        <v>0</v>
      </c>
      <c r="I181" s="469">
        <v>0</v>
      </c>
      <c r="J181" s="470">
        <v>0</v>
      </c>
      <c r="K181" s="471">
        <v>0</v>
      </c>
    </row>
    <row r="182" spans="1:11" ht="11.25">
      <c r="A182" s="459"/>
      <c r="B182" s="446" t="s">
        <v>130</v>
      </c>
      <c r="C182" s="459">
        <v>1</v>
      </c>
      <c r="D182" s="473">
        <v>0.004166666666666667</v>
      </c>
      <c r="E182" s="463" t="s">
        <v>131</v>
      </c>
      <c r="F182" s="446">
        <v>0</v>
      </c>
      <c r="G182" s="473">
        <v>0</v>
      </c>
      <c r="H182" s="462" t="s">
        <v>131</v>
      </c>
      <c r="I182" s="472">
        <v>0</v>
      </c>
      <c r="J182" s="473">
        <v>0</v>
      </c>
      <c r="K182" s="463" t="s">
        <v>131</v>
      </c>
    </row>
    <row r="183" spans="1:11" ht="11.25">
      <c r="A183" s="469" t="s">
        <v>390</v>
      </c>
      <c r="B183" s="442" t="s">
        <v>391</v>
      </c>
      <c r="C183" s="456"/>
      <c r="D183" s="470"/>
      <c r="E183" s="471"/>
      <c r="F183" s="440"/>
      <c r="G183" s="470"/>
      <c r="H183" s="470"/>
      <c r="I183" s="456"/>
      <c r="J183" s="470"/>
      <c r="K183" s="471"/>
    </row>
    <row r="184" spans="1:11" ht="11.25">
      <c r="A184" s="469"/>
      <c r="B184" s="442" t="s">
        <v>392</v>
      </c>
      <c r="C184" s="456"/>
      <c r="D184" s="470"/>
      <c r="E184" s="471"/>
      <c r="F184" s="440"/>
      <c r="G184" s="470"/>
      <c r="H184" s="470"/>
      <c r="I184" s="456"/>
      <c r="J184" s="470"/>
      <c r="K184" s="471"/>
    </row>
    <row r="185" spans="1:11" ht="11.25">
      <c r="A185" s="456"/>
      <c r="B185" s="442" t="s">
        <v>382</v>
      </c>
      <c r="C185" s="456">
        <v>63</v>
      </c>
      <c r="D185" s="470">
        <v>0.2625</v>
      </c>
      <c r="E185" s="471">
        <v>0.26359832635983266</v>
      </c>
      <c r="F185" s="442">
        <v>5</v>
      </c>
      <c r="G185" s="470">
        <v>0.2777777777777778</v>
      </c>
      <c r="H185" s="470">
        <v>0.2777777777777778</v>
      </c>
      <c r="I185" s="469">
        <v>3</v>
      </c>
      <c r="J185" s="470">
        <v>0.2727272727272727</v>
      </c>
      <c r="K185" s="471">
        <v>0.2727272727272727</v>
      </c>
    </row>
    <row r="186" spans="1:11" ht="11.25">
      <c r="A186" s="456"/>
      <c r="B186" s="442" t="s">
        <v>383</v>
      </c>
      <c r="C186" s="456">
        <v>98</v>
      </c>
      <c r="D186" s="470">
        <v>0.4083333333333333</v>
      </c>
      <c r="E186" s="471">
        <v>0.4100418410041841</v>
      </c>
      <c r="F186" s="442">
        <v>8</v>
      </c>
      <c r="G186" s="470">
        <v>0.4444444444444444</v>
      </c>
      <c r="H186" s="470">
        <v>0.4444444444444444</v>
      </c>
      <c r="I186" s="469">
        <v>4</v>
      </c>
      <c r="J186" s="470">
        <v>0.36363636363636365</v>
      </c>
      <c r="K186" s="471">
        <v>0.36363636363636365</v>
      </c>
    </row>
    <row r="187" spans="1:11" ht="11.25">
      <c r="A187" s="456"/>
      <c r="B187" s="442" t="s">
        <v>384</v>
      </c>
      <c r="C187" s="456">
        <v>65</v>
      </c>
      <c r="D187" s="470">
        <v>0.2708333333333333</v>
      </c>
      <c r="E187" s="471">
        <v>0.2719665271966527</v>
      </c>
      <c r="F187" s="442">
        <v>5</v>
      </c>
      <c r="G187" s="470">
        <v>0.2777777777777778</v>
      </c>
      <c r="H187" s="470">
        <v>0.2777777777777778</v>
      </c>
      <c r="I187" s="469">
        <v>4</v>
      </c>
      <c r="J187" s="470">
        <v>0.36363636363636365</v>
      </c>
      <c r="K187" s="471">
        <v>0.36363636363636365</v>
      </c>
    </row>
    <row r="188" spans="1:11" ht="11.25">
      <c r="A188" s="456"/>
      <c r="B188" s="442" t="s">
        <v>385</v>
      </c>
      <c r="C188" s="456">
        <v>11</v>
      </c>
      <c r="D188" s="470">
        <v>0.04583333333333333</v>
      </c>
      <c r="E188" s="471">
        <v>0.04602510460251046</v>
      </c>
      <c r="F188" s="442">
        <v>0</v>
      </c>
      <c r="G188" s="470">
        <v>0</v>
      </c>
      <c r="H188" s="470">
        <v>0</v>
      </c>
      <c r="I188" s="469">
        <v>0</v>
      </c>
      <c r="J188" s="470">
        <v>0</v>
      </c>
      <c r="K188" s="471">
        <v>0</v>
      </c>
    </row>
    <row r="189" spans="1:11" ht="11.25">
      <c r="A189" s="456"/>
      <c r="B189" s="442" t="s">
        <v>386</v>
      </c>
      <c r="C189" s="456">
        <v>2</v>
      </c>
      <c r="D189" s="470">
        <v>0.008333333333333333</v>
      </c>
      <c r="E189" s="471">
        <v>0.008368200836820083</v>
      </c>
      <c r="F189" s="442">
        <v>0</v>
      </c>
      <c r="G189" s="470">
        <v>0</v>
      </c>
      <c r="H189" s="470">
        <v>0</v>
      </c>
      <c r="I189" s="469">
        <v>0</v>
      </c>
      <c r="J189" s="470">
        <v>0</v>
      </c>
      <c r="K189" s="471">
        <v>0</v>
      </c>
    </row>
    <row r="190" spans="1:11" ht="11.25">
      <c r="A190" s="459"/>
      <c r="B190" s="446" t="s">
        <v>130</v>
      </c>
      <c r="C190" s="459">
        <v>1</v>
      </c>
      <c r="D190" s="473">
        <v>0.004166666666666667</v>
      </c>
      <c r="E190" s="463" t="s">
        <v>131</v>
      </c>
      <c r="F190" s="446">
        <v>0</v>
      </c>
      <c r="G190" s="473">
        <v>0</v>
      </c>
      <c r="H190" s="462" t="s">
        <v>131</v>
      </c>
      <c r="I190" s="472">
        <v>0</v>
      </c>
      <c r="J190" s="473">
        <v>0</v>
      </c>
      <c r="K190" s="463" t="s">
        <v>131</v>
      </c>
    </row>
    <row r="191" spans="1:11" ht="18" customHeight="1">
      <c r="A191" s="503" t="s">
        <v>369</v>
      </c>
      <c r="B191" s="504"/>
      <c r="C191" s="505"/>
      <c r="D191" s="467"/>
      <c r="E191" s="506"/>
      <c r="F191" s="504"/>
      <c r="G191" s="467"/>
      <c r="H191" s="506"/>
      <c r="I191" s="504"/>
      <c r="J191" s="467"/>
      <c r="K191" s="507"/>
    </row>
    <row r="192" spans="1:11" ht="11.25">
      <c r="A192" s="508"/>
      <c r="B192" s="436"/>
      <c r="C192" s="434"/>
      <c r="D192" s="492"/>
      <c r="E192" s="509"/>
      <c r="F192" s="436"/>
      <c r="G192" s="492"/>
      <c r="H192" s="509"/>
      <c r="I192" s="436"/>
      <c r="J192" s="492"/>
      <c r="K192" s="509"/>
    </row>
    <row r="193" spans="1:11" s="440" customFormat="1" ht="11.25">
      <c r="A193" s="510"/>
      <c r="B193" s="442"/>
      <c r="D193" s="470"/>
      <c r="E193" s="511"/>
      <c r="F193" s="442"/>
      <c r="G193" s="470"/>
      <c r="H193" s="511"/>
      <c r="I193" s="442"/>
      <c r="J193" s="470"/>
      <c r="K193" s="511"/>
    </row>
    <row r="194" spans="1:11" s="440" customFormat="1" ht="11.25">
      <c r="A194" s="510"/>
      <c r="B194" s="442"/>
      <c r="D194" s="470"/>
      <c r="E194" s="511"/>
      <c r="F194" s="442"/>
      <c r="G194" s="470"/>
      <c r="H194" s="511"/>
      <c r="I194" s="442"/>
      <c r="J194" s="470"/>
      <c r="K194" s="511"/>
    </row>
    <row r="195" spans="1:11" ht="11.25">
      <c r="A195" s="510"/>
      <c r="B195" s="442"/>
      <c r="C195" s="440"/>
      <c r="D195" s="470"/>
      <c r="E195" s="511"/>
      <c r="F195" s="442"/>
      <c r="G195" s="470"/>
      <c r="H195" s="511"/>
      <c r="I195" s="442"/>
      <c r="J195" s="470"/>
      <c r="K195" s="511"/>
    </row>
    <row r="196" spans="1:11" ht="12.75">
      <c r="A196" s="433" t="s">
        <v>79</v>
      </c>
      <c r="B196" s="434"/>
      <c r="C196" s="435"/>
      <c r="D196" s="435"/>
      <c r="E196" s="435"/>
      <c r="F196" s="436"/>
      <c r="G196" s="436"/>
      <c r="H196" s="436"/>
      <c r="I196" s="436"/>
      <c r="J196" s="436"/>
      <c r="K196" s="437" t="s">
        <v>411</v>
      </c>
    </row>
    <row r="197" spans="1:11" ht="12.75">
      <c r="A197" s="439" t="s">
        <v>95</v>
      </c>
      <c r="B197" s="440"/>
      <c r="C197" s="441"/>
      <c r="D197" s="441"/>
      <c r="E197" s="441"/>
      <c r="F197" s="442"/>
      <c r="G197" s="442"/>
      <c r="H197" s="442"/>
      <c r="I197" s="442"/>
      <c r="J197" s="442"/>
      <c r="K197" s="443"/>
    </row>
    <row r="198" spans="1:11" ht="12.75">
      <c r="A198" s="149" t="s">
        <v>379</v>
      </c>
      <c r="B198" s="440"/>
      <c r="C198" s="441"/>
      <c r="D198" s="441"/>
      <c r="E198" s="441"/>
      <c r="F198" s="442"/>
      <c r="G198" s="442"/>
      <c r="H198" s="442"/>
      <c r="I198" s="442"/>
      <c r="J198" s="442"/>
      <c r="K198" s="443"/>
    </row>
    <row r="199" spans="1:11" ht="12.75">
      <c r="A199" s="444" t="s">
        <v>112</v>
      </c>
      <c r="B199" s="445"/>
      <c r="C199" s="445"/>
      <c r="D199" s="445"/>
      <c r="E199" s="445"/>
      <c r="F199" s="445"/>
      <c r="G199" s="445"/>
      <c r="H199" s="446"/>
      <c r="I199" s="446"/>
      <c r="J199" s="446"/>
      <c r="K199" s="447"/>
    </row>
    <row r="200" spans="1:11" ht="10.5" customHeight="1">
      <c r="A200" s="454"/>
      <c r="B200" s="451"/>
      <c r="C200" s="480" t="s">
        <v>21</v>
      </c>
      <c r="D200" s="496"/>
      <c r="E200" s="497"/>
      <c r="F200" s="480" t="s">
        <v>67</v>
      </c>
      <c r="G200" s="496"/>
      <c r="H200" s="497"/>
      <c r="I200" s="480" t="s">
        <v>294</v>
      </c>
      <c r="J200" s="496"/>
      <c r="K200" s="497"/>
    </row>
    <row r="201" spans="1:12" ht="10.5" customHeight="1">
      <c r="A201" s="456"/>
      <c r="B201" s="443"/>
      <c r="C201" s="498"/>
      <c r="D201" s="487" t="s">
        <v>16</v>
      </c>
      <c r="E201" s="488" t="s">
        <v>16</v>
      </c>
      <c r="F201" s="498"/>
      <c r="G201" s="487" t="s">
        <v>16</v>
      </c>
      <c r="H201" s="488" t="s">
        <v>16</v>
      </c>
      <c r="I201" s="498"/>
      <c r="J201" s="487" t="s">
        <v>16</v>
      </c>
      <c r="K201" s="488" t="s">
        <v>16</v>
      </c>
      <c r="L201" s="499"/>
    </row>
    <row r="202" spans="1:12" ht="10.5" customHeight="1">
      <c r="A202" s="455" t="s">
        <v>295</v>
      </c>
      <c r="B202" s="443"/>
      <c r="C202" s="498"/>
      <c r="D202" s="487" t="s">
        <v>120</v>
      </c>
      <c r="E202" s="488" t="s">
        <v>121</v>
      </c>
      <c r="F202" s="498"/>
      <c r="G202" s="487" t="s">
        <v>120</v>
      </c>
      <c r="H202" s="488" t="s">
        <v>121</v>
      </c>
      <c r="I202" s="498"/>
      <c r="J202" s="487" t="s">
        <v>120</v>
      </c>
      <c r="K202" s="488" t="s">
        <v>121</v>
      </c>
      <c r="L202" s="499"/>
    </row>
    <row r="203" spans="1:12" ht="10.5" customHeight="1">
      <c r="A203" s="459"/>
      <c r="B203" s="460"/>
      <c r="C203" s="489" t="s">
        <v>15</v>
      </c>
      <c r="D203" s="490" t="s">
        <v>122</v>
      </c>
      <c r="E203" s="491" t="s">
        <v>122</v>
      </c>
      <c r="F203" s="489" t="s">
        <v>15</v>
      </c>
      <c r="G203" s="490" t="s">
        <v>122</v>
      </c>
      <c r="H203" s="491" t="s">
        <v>122</v>
      </c>
      <c r="I203" s="489" t="s">
        <v>15</v>
      </c>
      <c r="J203" s="490" t="s">
        <v>122</v>
      </c>
      <c r="K203" s="491" t="s">
        <v>122</v>
      </c>
      <c r="L203" s="500"/>
    </row>
    <row r="204" spans="1:11" ht="11.25">
      <c r="A204" s="469" t="s">
        <v>393</v>
      </c>
      <c r="B204" s="442" t="s">
        <v>394</v>
      </c>
      <c r="C204" s="456"/>
      <c r="D204" s="478"/>
      <c r="E204" s="474"/>
      <c r="F204" s="440"/>
      <c r="G204" s="478"/>
      <c r="H204" s="478"/>
      <c r="I204" s="456"/>
      <c r="J204" s="478"/>
      <c r="K204" s="474"/>
    </row>
    <row r="205" spans="1:11" ht="11.25">
      <c r="A205" s="456"/>
      <c r="B205" s="442" t="s">
        <v>395</v>
      </c>
      <c r="C205" s="456"/>
      <c r="D205" s="440"/>
      <c r="E205" s="443"/>
      <c r="F205" s="440"/>
      <c r="G205" s="440"/>
      <c r="H205" s="440"/>
      <c r="I205" s="456"/>
      <c r="J205" s="440"/>
      <c r="K205" s="443"/>
    </row>
    <row r="206" spans="1:11" ht="11.25">
      <c r="A206" s="456"/>
      <c r="B206" s="442" t="s">
        <v>382</v>
      </c>
      <c r="C206" s="456">
        <v>76</v>
      </c>
      <c r="D206" s="470">
        <v>0.31666666666666665</v>
      </c>
      <c r="E206" s="471">
        <v>0.3179916317991632</v>
      </c>
      <c r="F206" s="442">
        <v>5</v>
      </c>
      <c r="G206" s="470">
        <v>0.2777777777777778</v>
      </c>
      <c r="H206" s="470">
        <v>0.2777777777777778</v>
      </c>
      <c r="I206" s="469">
        <v>4</v>
      </c>
      <c r="J206" s="470">
        <v>0.36363636363636365</v>
      </c>
      <c r="K206" s="471">
        <v>0.36363636363636365</v>
      </c>
    </row>
    <row r="207" spans="1:11" ht="11.25">
      <c r="A207" s="456"/>
      <c r="B207" s="442" t="s">
        <v>383</v>
      </c>
      <c r="C207" s="456">
        <v>128</v>
      </c>
      <c r="D207" s="470">
        <v>0.5333333333333333</v>
      </c>
      <c r="E207" s="471">
        <v>0.5355648535564853</v>
      </c>
      <c r="F207" s="442">
        <v>9</v>
      </c>
      <c r="G207" s="470">
        <v>0.5</v>
      </c>
      <c r="H207" s="470">
        <v>0.5</v>
      </c>
      <c r="I207" s="469">
        <v>7</v>
      </c>
      <c r="J207" s="470">
        <v>0.6363636363636364</v>
      </c>
      <c r="K207" s="471">
        <v>0.6363636363636364</v>
      </c>
    </row>
    <row r="208" spans="1:11" ht="11.25">
      <c r="A208" s="456"/>
      <c r="B208" s="442" t="s">
        <v>384</v>
      </c>
      <c r="C208" s="456">
        <v>30</v>
      </c>
      <c r="D208" s="470">
        <v>0.125</v>
      </c>
      <c r="E208" s="471">
        <v>0.12552301255230125</v>
      </c>
      <c r="F208" s="442">
        <v>4</v>
      </c>
      <c r="G208" s="470">
        <v>0.2222222222222222</v>
      </c>
      <c r="H208" s="470">
        <v>0.2222222222222222</v>
      </c>
      <c r="I208" s="469">
        <v>0</v>
      </c>
      <c r="J208" s="470">
        <v>0</v>
      </c>
      <c r="K208" s="471">
        <v>0</v>
      </c>
    </row>
    <row r="209" spans="1:11" ht="11.25">
      <c r="A209" s="456"/>
      <c r="B209" s="442" t="s">
        <v>385</v>
      </c>
      <c r="C209" s="456">
        <v>3</v>
      </c>
      <c r="D209" s="470">
        <v>0.0125</v>
      </c>
      <c r="E209" s="471">
        <v>0.012552301255230125</v>
      </c>
      <c r="F209" s="442">
        <v>0</v>
      </c>
      <c r="G209" s="470">
        <v>0</v>
      </c>
      <c r="H209" s="470">
        <v>0</v>
      </c>
      <c r="I209" s="469">
        <v>0</v>
      </c>
      <c r="J209" s="470">
        <v>0</v>
      </c>
      <c r="K209" s="471">
        <v>0</v>
      </c>
    </row>
    <row r="210" spans="1:11" ht="11.25">
      <c r="A210" s="456"/>
      <c r="B210" s="442" t="s">
        <v>386</v>
      </c>
      <c r="C210" s="456">
        <v>0</v>
      </c>
      <c r="D210" s="470">
        <v>0</v>
      </c>
      <c r="E210" s="471">
        <v>0</v>
      </c>
      <c r="F210" s="442">
        <v>0</v>
      </c>
      <c r="G210" s="470">
        <v>0</v>
      </c>
      <c r="H210" s="470">
        <v>0</v>
      </c>
      <c r="I210" s="469">
        <v>0</v>
      </c>
      <c r="J210" s="470">
        <v>0</v>
      </c>
      <c r="K210" s="471">
        <v>0</v>
      </c>
    </row>
    <row r="211" spans="1:11" ht="11.25">
      <c r="A211" s="459"/>
      <c r="B211" s="446" t="s">
        <v>130</v>
      </c>
      <c r="C211" s="459">
        <v>1</v>
      </c>
      <c r="D211" s="473">
        <v>0.004166666666666667</v>
      </c>
      <c r="E211" s="463" t="s">
        <v>131</v>
      </c>
      <c r="F211" s="446">
        <v>0</v>
      </c>
      <c r="G211" s="473">
        <v>0</v>
      </c>
      <c r="H211" s="462" t="s">
        <v>131</v>
      </c>
      <c r="I211" s="472">
        <v>0</v>
      </c>
      <c r="J211" s="473">
        <v>0</v>
      </c>
      <c r="K211" s="463" t="s">
        <v>131</v>
      </c>
    </row>
    <row r="212" spans="1:11" ht="10.5" customHeight="1">
      <c r="A212" s="475" t="s">
        <v>396</v>
      </c>
      <c r="B212" s="442" t="s">
        <v>397</v>
      </c>
      <c r="C212" s="456"/>
      <c r="D212" s="478"/>
      <c r="E212" s="478"/>
      <c r="F212" s="456"/>
      <c r="G212" s="478"/>
      <c r="H212" s="474"/>
      <c r="I212" s="440"/>
      <c r="J212" s="478"/>
      <c r="K212" s="474"/>
    </row>
    <row r="213" spans="1:11" ht="10.5" customHeight="1">
      <c r="A213" s="456"/>
      <c r="B213" s="442" t="s">
        <v>398</v>
      </c>
      <c r="C213" s="456"/>
      <c r="D213" s="440"/>
      <c r="E213" s="440"/>
      <c r="F213" s="456"/>
      <c r="G213" s="440"/>
      <c r="H213" s="443"/>
      <c r="I213" s="440"/>
      <c r="J213" s="440"/>
      <c r="K213" s="443"/>
    </row>
    <row r="214" spans="1:11" ht="11.25">
      <c r="A214" s="456"/>
      <c r="B214" s="442" t="s">
        <v>382</v>
      </c>
      <c r="C214" s="456">
        <v>83</v>
      </c>
      <c r="D214" s="470">
        <v>0.3458333333333333</v>
      </c>
      <c r="E214" s="470">
        <v>0.3472803347280335</v>
      </c>
      <c r="F214" s="469">
        <v>7</v>
      </c>
      <c r="G214" s="470">
        <v>0.3888888888888889</v>
      </c>
      <c r="H214" s="471">
        <v>0.3888888888888889</v>
      </c>
      <c r="I214" s="469">
        <v>2</v>
      </c>
      <c r="J214" s="470">
        <v>0.18181818181818182</v>
      </c>
      <c r="K214" s="471">
        <v>0.18181818181818182</v>
      </c>
    </row>
    <row r="215" spans="1:11" ht="11.25">
      <c r="A215" s="456"/>
      <c r="B215" s="442" t="s">
        <v>383</v>
      </c>
      <c r="C215" s="456">
        <v>122</v>
      </c>
      <c r="D215" s="470">
        <v>0.5083333333333333</v>
      </c>
      <c r="E215" s="470">
        <v>0.5104602510460251</v>
      </c>
      <c r="F215" s="469">
        <v>9</v>
      </c>
      <c r="G215" s="470">
        <v>0.5</v>
      </c>
      <c r="H215" s="471">
        <v>0.5</v>
      </c>
      <c r="I215" s="469">
        <v>7</v>
      </c>
      <c r="J215" s="470">
        <v>0.6363636363636364</v>
      </c>
      <c r="K215" s="471">
        <v>0.6363636363636364</v>
      </c>
    </row>
    <row r="216" spans="1:11" ht="11.25">
      <c r="A216" s="456"/>
      <c r="B216" s="442" t="s">
        <v>384</v>
      </c>
      <c r="C216" s="456">
        <v>28</v>
      </c>
      <c r="D216" s="470">
        <v>0.11666666666666667</v>
      </c>
      <c r="E216" s="470">
        <v>0.11715481171548117</v>
      </c>
      <c r="F216" s="469">
        <v>2</v>
      </c>
      <c r="G216" s="470">
        <v>0.1111111111111111</v>
      </c>
      <c r="H216" s="471">
        <v>0.1111111111111111</v>
      </c>
      <c r="I216" s="469">
        <v>2</v>
      </c>
      <c r="J216" s="470">
        <v>0.18181818181818182</v>
      </c>
      <c r="K216" s="471">
        <v>0.18181818181818182</v>
      </c>
    </row>
    <row r="217" spans="1:11" ht="11.25">
      <c r="A217" s="456"/>
      <c r="B217" s="442" t="s">
        <v>385</v>
      </c>
      <c r="C217" s="456">
        <v>5</v>
      </c>
      <c r="D217" s="470">
        <v>0.020833333333333332</v>
      </c>
      <c r="E217" s="470">
        <v>0.02092050209205021</v>
      </c>
      <c r="F217" s="469">
        <v>0</v>
      </c>
      <c r="G217" s="470">
        <v>0</v>
      </c>
      <c r="H217" s="471">
        <v>0</v>
      </c>
      <c r="I217" s="469">
        <v>0</v>
      </c>
      <c r="J217" s="470">
        <v>0</v>
      </c>
      <c r="K217" s="471">
        <v>0</v>
      </c>
    </row>
    <row r="218" spans="1:11" ht="11.25">
      <c r="A218" s="456"/>
      <c r="B218" s="442" t="s">
        <v>386</v>
      </c>
      <c r="C218" s="456">
        <v>1</v>
      </c>
      <c r="D218" s="470">
        <v>0.004166666666666667</v>
      </c>
      <c r="E218" s="470">
        <v>0.0041841004184100415</v>
      </c>
      <c r="F218" s="469">
        <v>0</v>
      </c>
      <c r="G218" s="470">
        <v>0</v>
      </c>
      <c r="H218" s="471">
        <v>0</v>
      </c>
      <c r="I218" s="469">
        <v>0</v>
      </c>
      <c r="J218" s="470">
        <v>0</v>
      </c>
      <c r="K218" s="471">
        <v>0</v>
      </c>
    </row>
    <row r="219" spans="1:11" ht="11.25">
      <c r="A219" s="459"/>
      <c r="B219" s="446" t="s">
        <v>130</v>
      </c>
      <c r="C219" s="459">
        <v>1</v>
      </c>
      <c r="D219" s="473">
        <v>0.004166666666666667</v>
      </c>
      <c r="E219" s="462" t="s">
        <v>131</v>
      </c>
      <c r="F219" s="472">
        <v>0</v>
      </c>
      <c r="G219" s="473">
        <v>0</v>
      </c>
      <c r="H219" s="463" t="s">
        <v>131</v>
      </c>
      <c r="I219" s="472">
        <v>0</v>
      </c>
      <c r="J219" s="473">
        <v>0</v>
      </c>
      <c r="K219" s="463" t="s">
        <v>131</v>
      </c>
    </row>
    <row r="220" spans="1:11" ht="10.5" customHeight="1">
      <c r="A220" s="475" t="s">
        <v>400</v>
      </c>
      <c r="B220" s="442" t="s">
        <v>401</v>
      </c>
      <c r="C220" s="456"/>
      <c r="D220" s="478"/>
      <c r="E220" s="478"/>
      <c r="F220" s="456"/>
      <c r="G220" s="478"/>
      <c r="H220" s="474"/>
      <c r="I220" s="440"/>
      <c r="J220" s="478"/>
      <c r="K220" s="474"/>
    </row>
    <row r="221" spans="1:11" ht="10.5" customHeight="1">
      <c r="A221" s="456"/>
      <c r="B221" s="442" t="s">
        <v>382</v>
      </c>
      <c r="C221" s="456">
        <v>65</v>
      </c>
      <c r="D221" s="470">
        <v>0.2708333333333333</v>
      </c>
      <c r="E221" s="470">
        <v>0.2719665271966527</v>
      </c>
      <c r="F221" s="469">
        <v>7</v>
      </c>
      <c r="G221" s="470">
        <v>0.3888888888888889</v>
      </c>
      <c r="H221" s="471">
        <v>0.3888888888888889</v>
      </c>
      <c r="I221" s="469">
        <v>2</v>
      </c>
      <c r="J221" s="470">
        <v>0.18181818181818182</v>
      </c>
      <c r="K221" s="471">
        <v>0.18181818181818182</v>
      </c>
    </row>
    <row r="222" spans="1:11" ht="11.25">
      <c r="A222" s="456"/>
      <c r="B222" s="442" t="s">
        <v>383</v>
      </c>
      <c r="C222" s="456">
        <v>133</v>
      </c>
      <c r="D222" s="470">
        <v>0.5541666666666667</v>
      </c>
      <c r="E222" s="470">
        <v>0.5564853556485355</v>
      </c>
      <c r="F222" s="469">
        <v>6</v>
      </c>
      <c r="G222" s="470">
        <v>0.3333333333333333</v>
      </c>
      <c r="H222" s="471">
        <v>0.3333333333333333</v>
      </c>
      <c r="I222" s="469">
        <v>6</v>
      </c>
      <c r="J222" s="470">
        <v>0.5454545454545454</v>
      </c>
      <c r="K222" s="471">
        <v>0.5454545454545454</v>
      </c>
    </row>
    <row r="223" spans="1:11" ht="11.25">
      <c r="A223" s="456"/>
      <c r="B223" s="442" t="s">
        <v>384</v>
      </c>
      <c r="C223" s="456">
        <v>39</v>
      </c>
      <c r="D223" s="470">
        <v>0.1625</v>
      </c>
      <c r="E223" s="470">
        <v>0.16317991631799164</v>
      </c>
      <c r="F223" s="469">
        <v>5</v>
      </c>
      <c r="G223" s="470">
        <v>0.2777777777777778</v>
      </c>
      <c r="H223" s="471">
        <v>0.2777777777777778</v>
      </c>
      <c r="I223" s="469">
        <v>3</v>
      </c>
      <c r="J223" s="470">
        <v>0.2727272727272727</v>
      </c>
      <c r="K223" s="471">
        <v>0.2727272727272727</v>
      </c>
    </row>
    <row r="224" spans="1:11" ht="11.25">
      <c r="A224" s="456"/>
      <c r="B224" s="442" t="s">
        <v>385</v>
      </c>
      <c r="C224" s="456">
        <v>2</v>
      </c>
      <c r="D224" s="470">
        <v>0.008333333333333333</v>
      </c>
      <c r="E224" s="470">
        <v>0.008368200836820083</v>
      </c>
      <c r="F224" s="469">
        <v>0</v>
      </c>
      <c r="G224" s="470">
        <v>0</v>
      </c>
      <c r="H224" s="471">
        <v>0</v>
      </c>
      <c r="I224" s="469">
        <v>0</v>
      </c>
      <c r="J224" s="470">
        <v>0</v>
      </c>
      <c r="K224" s="471">
        <v>0</v>
      </c>
    </row>
    <row r="225" spans="1:11" ht="11.25">
      <c r="A225" s="456"/>
      <c r="B225" s="442" t="s">
        <v>386</v>
      </c>
      <c r="C225" s="456">
        <v>0</v>
      </c>
      <c r="D225" s="470">
        <v>0</v>
      </c>
      <c r="E225" s="470">
        <v>0</v>
      </c>
      <c r="F225" s="469">
        <v>0</v>
      </c>
      <c r="G225" s="470">
        <v>0</v>
      </c>
      <c r="H225" s="471">
        <v>0</v>
      </c>
      <c r="I225" s="469">
        <v>0</v>
      </c>
      <c r="J225" s="470">
        <v>0</v>
      </c>
      <c r="K225" s="471">
        <v>0</v>
      </c>
    </row>
    <row r="226" spans="1:11" ht="11.25">
      <c r="A226" s="459"/>
      <c r="B226" s="446" t="s">
        <v>130</v>
      </c>
      <c r="C226" s="459">
        <v>1</v>
      </c>
      <c r="D226" s="473">
        <v>0.004166666666666667</v>
      </c>
      <c r="E226" s="462" t="s">
        <v>131</v>
      </c>
      <c r="F226" s="472">
        <v>0</v>
      </c>
      <c r="G226" s="473">
        <v>0</v>
      </c>
      <c r="H226" s="463" t="s">
        <v>131</v>
      </c>
      <c r="I226" s="472">
        <v>0</v>
      </c>
      <c r="J226" s="473">
        <v>0</v>
      </c>
      <c r="K226" s="463" t="s">
        <v>131</v>
      </c>
    </row>
    <row r="227" spans="1:11" ht="10.5" customHeight="1">
      <c r="A227" s="475" t="s">
        <v>402</v>
      </c>
      <c r="B227" s="442" t="s">
        <v>403</v>
      </c>
      <c r="C227" s="456"/>
      <c r="D227" s="478"/>
      <c r="E227" s="478"/>
      <c r="F227" s="456"/>
      <c r="G227" s="478"/>
      <c r="H227" s="474"/>
      <c r="I227" s="440"/>
      <c r="J227" s="478"/>
      <c r="K227" s="474"/>
    </row>
    <row r="228" spans="1:11" ht="10.5" customHeight="1">
      <c r="A228" s="456"/>
      <c r="B228" s="442" t="s">
        <v>404</v>
      </c>
      <c r="C228" s="456"/>
      <c r="D228" s="440"/>
      <c r="E228" s="440"/>
      <c r="F228" s="456"/>
      <c r="G228" s="440"/>
      <c r="H228" s="443"/>
      <c r="I228" s="440"/>
      <c r="J228" s="440"/>
      <c r="K228" s="443"/>
    </row>
    <row r="229" spans="1:11" ht="11.25">
      <c r="A229" s="456"/>
      <c r="B229" s="442" t="s">
        <v>382</v>
      </c>
      <c r="C229" s="456">
        <v>110</v>
      </c>
      <c r="D229" s="470">
        <v>0.4583333333333333</v>
      </c>
      <c r="E229" s="470">
        <v>0.4602510460251046</v>
      </c>
      <c r="F229" s="469">
        <v>7</v>
      </c>
      <c r="G229" s="470">
        <v>0.3888888888888889</v>
      </c>
      <c r="H229" s="471">
        <v>0.3888888888888889</v>
      </c>
      <c r="I229" s="469">
        <v>4</v>
      </c>
      <c r="J229" s="470">
        <v>0.36363636363636365</v>
      </c>
      <c r="K229" s="471">
        <v>0.36363636363636365</v>
      </c>
    </row>
    <row r="230" spans="1:11" ht="11.25">
      <c r="A230" s="456"/>
      <c r="B230" s="442" t="s">
        <v>383</v>
      </c>
      <c r="C230" s="456">
        <v>107</v>
      </c>
      <c r="D230" s="470">
        <v>0.44583333333333336</v>
      </c>
      <c r="E230" s="470">
        <v>0.4476987447698745</v>
      </c>
      <c r="F230" s="469">
        <v>11</v>
      </c>
      <c r="G230" s="470">
        <v>0.6111111111111112</v>
      </c>
      <c r="H230" s="471">
        <v>0.6111111111111112</v>
      </c>
      <c r="I230" s="469">
        <v>4</v>
      </c>
      <c r="J230" s="470">
        <v>0.36363636363636365</v>
      </c>
      <c r="K230" s="471">
        <v>0.36363636363636365</v>
      </c>
    </row>
    <row r="231" spans="1:11" ht="11.25">
      <c r="A231" s="456"/>
      <c r="B231" s="442" t="s">
        <v>384</v>
      </c>
      <c r="C231" s="456">
        <v>20</v>
      </c>
      <c r="D231" s="470">
        <v>0.08333333333333333</v>
      </c>
      <c r="E231" s="470">
        <v>0.08368200836820083</v>
      </c>
      <c r="F231" s="469">
        <v>0</v>
      </c>
      <c r="G231" s="470">
        <v>0</v>
      </c>
      <c r="H231" s="471">
        <v>0</v>
      </c>
      <c r="I231" s="469">
        <v>3</v>
      </c>
      <c r="J231" s="470">
        <v>0.2727272727272727</v>
      </c>
      <c r="K231" s="471">
        <v>0.2727272727272727</v>
      </c>
    </row>
    <row r="232" spans="1:11" ht="11.25">
      <c r="A232" s="456"/>
      <c r="B232" s="442" t="s">
        <v>385</v>
      </c>
      <c r="C232" s="456">
        <v>2</v>
      </c>
      <c r="D232" s="470">
        <v>0.008333333333333333</v>
      </c>
      <c r="E232" s="470">
        <v>0.008368200836820083</v>
      </c>
      <c r="F232" s="469">
        <v>0</v>
      </c>
      <c r="G232" s="470">
        <v>0</v>
      </c>
      <c r="H232" s="471">
        <v>0</v>
      </c>
      <c r="I232" s="469">
        <v>0</v>
      </c>
      <c r="J232" s="470">
        <v>0</v>
      </c>
      <c r="K232" s="471">
        <v>0</v>
      </c>
    </row>
    <row r="233" spans="1:11" ht="11.25">
      <c r="A233" s="456"/>
      <c r="B233" s="442" t="s">
        <v>386</v>
      </c>
      <c r="C233" s="456">
        <v>0</v>
      </c>
      <c r="D233" s="470">
        <v>0</v>
      </c>
      <c r="E233" s="470">
        <v>0</v>
      </c>
      <c r="F233" s="469">
        <v>0</v>
      </c>
      <c r="G233" s="470">
        <v>0</v>
      </c>
      <c r="H233" s="471">
        <v>0</v>
      </c>
      <c r="I233" s="469">
        <v>0</v>
      </c>
      <c r="J233" s="470">
        <v>0</v>
      </c>
      <c r="K233" s="471">
        <v>0</v>
      </c>
    </row>
    <row r="234" spans="1:11" ht="11.25">
      <c r="A234" s="459"/>
      <c r="B234" s="446" t="s">
        <v>130</v>
      </c>
      <c r="C234" s="459">
        <v>1</v>
      </c>
      <c r="D234" s="473">
        <v>0.004166666666666667</v>
      </c>
      <c r="E234" s="462" t="s">
        <v>131</v>
      </c>
      <c r="F234" s="472">
        <v>0</v>
      </c>
      <c r="G234" s="473">
        <v>0</v>
      </c>
      <c r="H234" s="463" t="s">
        <v>131</v>
      </c>
      <c r="I234" s="472">
        <v>0</v>
      </c>
      <c r="J234" s="473">
        <v>0</v>
      </c>
      <c r="K234" s="463" t="s">
        <v>131</v>
      </c>
    </row>
    <row r="235" spans="1:11" ht="10.5" customHeight="1">
      <c r="A235" s="475" t="s">
        <v>405</v>
      </c>
      <c r="B235" s="442" t="s">
        <v>406</v>
      </c>
      <c r="C235" s="456"/>
      <c r="D235" s="478"/>
      <c r="E235" s="478"/>
      <c r="F235" s="456"/>
      <c r="G235" s="478"/>
      <c r="H235" s="474"/>
      <c r="I235" s="440"/>
      <c r="J235" s="478"/>
      <c r="K235" s="474"/>
    </row>
    <row r="236" spans="1:11" ht="10.5" customHeight="1">
      <c r="A236" s="456"/>
      <c r="B236" s="442" t="s">
        <v>407</v>
      </c>
      <c r="C236" s="456"/>
      <c r="D236" s="440"/>
      <c r="E236" s="440"/>
      <c r="F236" s="456"/>
      <c r="G236" s="440"/>
      <c r="H236" s="443"/>
      <c r="I236" s="440"/>
      <c r="J236" s="440"/>
      <c r="K236" s="443"/>
    </row>
    <row r="237" spans="1:11" ht="11.25">
      <c r="A237" s="456"/>
      <c r="B237" s="442" t="s">
        <v>382</v>
      </c>
      <c r="C237" s="456">
        <v>101</v>
      </c>
      <c r="D237" s="470">
        <v>0.42083333333333334</v>
      </c>
      <c r="E237" s="470">
        <v>0.4225941422594142</v>
      </c>
      <c r="F237" s="469">
        <v>9</v>
      </c>
      <c r="G237" s="470">
        <v>0.5</v>
      </c>
      <c r="H237" s="471">
        <v>0.5</v>
      </c>
      <c r="I237" s="469">
        <v>4</v>
      </c>
      <c r="J237" s="470">
        <v>0.36363636363636365</v>
      </c>
      <c r="K237" s="471">
        <v>0.36363636363636365</v>
      </c>
    </row>
    <row r="238" spans="1:11" ht="11.25">
      <c r="A238" s="456"/>
      <c r="B238" s="442" t="s">
        <v>383</v>
      </c>
      <c r="C238" s="456">
        <v>108</v>
      </c>
      <c r="D238" s="470">
        <v>0.45</v>
      </c>
      <c r="E238" s="470">
        <v>0.45188284518828453</v>
      </c>
      <c r="F238" s="469">
        <v>9</v>
      </c>
      <c r="G238" s="470">
        <v>0.5</v>
      </c>
      <c r="H238" s="471">
        <v>0.5</v>
      </c>
      <c r="I238" s="469">
        <v>4</v>
      </c>
      <c r="J238" s="470">
        <v>0.36363636363636365</v>
      </c>
      <c r="K238" s="471">
        <v>0.36363636363636365</v>
      </c>
    </row>
    <row r="239" spans="1:11" ht="11.25">
      <c r="A239" s="456"/>
      <c r="B239" s="442" t="s">
        <v>384</v>
      </c>
      <c r="C239" s="456">
        <v>27</v>
      </c>
      <c r="D239" s="470">
        <v>0.1125</v>
      </c>
      <c r="E239" s="470">
        <v>0.11297071129707113</v>
      </c>
      <c r="F239" s="469">
        <v>0</v>
      </c>
      <c r="G239" s="470">
        <v>0</v>
      </c>
      <c r="H239" s="471">
        <v>0</v>
      </c>
      <c r="I239" s="469">
        <v>1</v>
      </c>
      <c r="J239" s="470">
        <v>0.09090909090909091</v>
      </c>
      <c r="K239" s="471">
        <v>0.09090909090909091</v>
      </c>
    </row>
    <row r="240" spans="1:11" ht="11.25">
      <c r="A240" s="456"/>
      <c r="B240" s="442" t="s">
        <v>385</v>
      </c>
      <c r="C240" s="456">
        <v>2</v>
      </c>
      <c r="D240" s="470">
        <v>0.008333333333333333</v>
      </c>
      <c r="E240" s="470">
        <v>0.008368200836820083</v>
      </c>
      <c r="F240" s="469">
        <v>0</v>
      </c>
      <c r="G240" s="470">
        <v>0</v>
      </c>
      <c r="H240" s="471">
        <v>0</v>
      </c>
      <c r="I240" s="469">
        <v>1</v>
      </c>
      <c r="J240" s="470">
        <v>0.09090909090909091</v>
      </c>
      <c r="K240" s="471">
        <v>0.09090909090909091</v>
      </c>
    </row>
    <row r="241" spans="1:11" ht="11.25">
      <c r="A241" s="456"/>
      <c r="B241" s="442" t="s">
        <v>386</v>
      </c>
      <c r="C241" s="456">
        <v>1</v>
      </c>
      <c r="D241" s="470">
        <v>0.004166666666666667</v>
      </c>
      <c r="E241" s="470">
        <v>0.0041841004184100415</v>
      </c>
      <c r="F241" s="469">
        <v>0</v>
      </c>
      <c r="G241" s="470">
        <v>0</v>
      </c>
      <c r="H241" s="471">
        <v>0</v>
      </c>
      <c r="I241" s="469">
        <v>0</v>
      </c>
      <c r="J241" s="470">
        <v>0</v>
      </c>
      <c r="K241" s="471">
        <v>0</v>
      </c>
    </row>
    <row r="242" spans="1:11" ht="11.25">
      <c r="A242" s="459"/>
      <c r="B242" s="446" t="s">
        <v>130</v>
      </c>
      <c r="C242" s="459">
        <v>1</v>
      </c>
      <c r="D242" s="473">
        <v>0.004166666666666667</v>
      </c>
      <c r="E242" s="462" t="s">
        <v>131</v>
      </c>
      <c r="F242" s="472">
        <v>0</v>
      </c>
      <c r="G242" s="473">
        <v>0</v>
      </c>
      <c r="H242" s="463" t="s">
        <v>131</v>
      </c>
      <c r="I242" s="472">
        <v>0</v>
      </c>
      <c r="J242" s="473">
        <v>0</v>
      </c>
      <c r="K242" s="463" t="s">
        <v>131</v>
      </c>
    </row>
    <row r="243" spans="1:11" ht="9.75" customHeight="1">
      <c r="A243" s="454" t="s">
        <v>369</v>
      </c>
      <c r="B243" s="434"/>
      <c r="C243" s="434"/>
      <c r="D243" s="476"/>
      <c r="E243" s="476"/>
      <c r="F243" s="434"/>
      <c r="G243" s="476"/>
      <c r="H243" s="476"/>
      <c r="I243" s="434"/>
      <c r="J243" s="476"/>
      <c r="K243" s="477"/>
    </row>
    <row r="244" spans="1:11" ht="9.75" customHeight="1">
      <c r="A244" s="701" t="s">
        <v>351</v>
      </c>
      <c r="B244" s="702"/>
      <c r="C244" s="445"/>
      <c r="D244" s="445"/>
      <c r="E244" s="445"/>
      <c r="F244" s="445"/>
      <c r="G244" s="445"/>
      <c r="H244" s="445"/>
      <c r="I244" s="445"/>
      <c r="J244" s="445"/>
      <c r="K244" s="460"/>
    </row>
    <row r="247" spans="2:33" ht="11.25">
      <c r="B247" s="448"/>
      <c r="C247" s="448"/>
      <c r="D247" s="448"/>
      <c r="N247" s="448"/>
      <c r="O247" s="448"/>
      <c r="P247" s="448"/>
      <c r="AB247" s="448"/>
      <c r="AC247" s="448"/>
      <c r="AD247" s="448"/>
      <c r="AE247" s="448"/>
      <c r="AF247" s="448"/>
      <c r="AG247" s="448"/>
    </row>
  </sheetData>
  <mergeCells count="1">
    <mergeCell ref="A244:B244"/>
  </mergeCells>
  <printOptions horizontalCentered="1"/>
  <pageMargins left="0.22" right="0.23" top="0.33" bottom="0.31" header="0.5" footer="0.31"/>
  <pageSetup horizontalDpi="300" verticalDpi="300" orientation="landscape" scale="92" r:id="rId2"/>
  <headerFooter alignWithMargins="0">
    <oddFooter xml:space="preserve">&amp;C </oddFooter>
  </headerFooter>
  <rowBreaks count="4" manualBreakCount="4">
    <brk id="47" max="10" man="1"/>
    <brk id="98" max="10" man="1"/>
    <brk id="145" max="10" man="1"/>
    <brk id="195" max="10" man="1"/>
  </rowBreaks>
  <colBreaks count="1" manualBreakCount="1">
    <brk id="11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6"/>
  <sheetViews>
    <sheetView showGridLines="0" workbookViewId="0" topLeftCell="A109">
      <selection activeCell="B141" sqref="B141"/>
    </sheetView>
  </sheetViews>
  <sheetFormatPr defaultColWidth="9.140625" defaultRowHeight="12.75"/>
  <cols>
    <col min="1" max="1" width="4.57421875" style="516" customWidth="1"/>
    <col min="2" max="2" width="28.00390625" style="516" customWidth="1"/>
    <col min="3" max="3" width="7.57421875" style="516" customWidth="1"/>
    <col min="4" max="4" width="14.00390625" style="516" customWidth="1"/>
    <col min="5" max="5" width="13.00390625" style="516" customWidth="1"/>
    <col min="6" max="6" width="7.57421875" style="516" customWidth="1"/>
    <col min="7" max="8" width="14.00390625" style="516" customWidth="1"/>
    <col min="9" max="9" width="7.57421875" style="516" customWidth="1"/>
    <col min="10" max="11" width="14.00390625" style="516" customWidth="1"/>
    <col min="12" max="12" width="8.00390625" style="516" customWidth="1"/>
    <col min="13" max="13" width="3.57421875" style="516" customWidth="1"/>
    <col min="14" max="14" width="28.421875" style="516" customWidth="1"/>
    <col min="15" max="15" width="8.00390625" style="516" customWidth="1"/>
    <col min="16" max="17" width="11.28125" style="516" customWidth="1"/>
    <col min="18" max="16384" width="8.00390625" style="516" customWidth="1"/>
  </cols>
  <sheetData>
    <row r="1" spans="1:17" ht="12.75">
      <c r="A1" s="512" t="s">
        <v>79</v>
      </c>
      <c r="B1" s="513"/>
      <c r="C1" s="513"/>
      <c r="D1" s="513"/>
      <c r="E1" s="513"/>
      <c r="F1" s="514"/>
      <c r="G1" s="514"/>
      <c r="H1" s="514"/>
      <c r="I1" s="514"/>
      <c r="J1" s="514"/>
      <c r="K1" s="515" t="s">
        <v>412</v>
      </c>
      <c r="N1" s="517"/>
      <c r="O1" s="517"/>
      <c r="P1" s="517"/>
      <c r="Q1" s="517"/>
    </row>
    <row r="2" spans="1:17" ht="12.75">
      <c r="A2" s="518" t="s">
        <v>95</v>
      </c>
      <c r="B2" s="519"/>
      <c r="C2" s="519"/>
      <c r="D2" s="519"/>
      <c r="E2" s="519"/>
      <c r="F2" s="520"/>
      <c r="G2" s="520"/>
      <c r="H2" s="520"/>
      <c r="I2" s="520"/>
      <c r="J2" s="520"/>
      <c r="K2" s="521"/>
      <c r="N2" s="517"/>
      <c r="O2" s="517"/>
      <c r="P2" s="517"/>
      <c r="Q2" s="517"/>
    </row>
    <row r="3" spans="1:17" ht="12.75">
      <c r="A3" s="149" t="s">
        <v>413</v>
      </c>
      <c r="B3" s="151"/>
      <c r="C3" s="519"/>
      <c r="D3" s="519"/>
      <c r="E3" s="519"/>
      <c r="F3" s="520"/>
      <c r="G3" s="520"/>
      <c r="H3" s="520"/>
      <c r="I3" s="520"/>
      <c r="J3" s="520"/>
      <c r="K3" s="521"/>
      <c r="N3" s="517"/>
      <c r="O3" s="517"/>
      <c r="P3" s="517"/>
      <c r="Q3" s="517"/>
    </row>
    <row r="4" spans="1:12" ht="12.75">
      <c r="A4" s="522" t="s">
        <v>114</v>
      </c>
      <c r="B4" s="523"/>
      <c r="C4" s="524"/>
      <c r="D4" s="524"/>
      <c r="E4" s="524"/>
      <c r="F4" s="524"/>
      <c r="G4" s="524"/>
      <c r="H4" s="525"/>
      <c r="I4" s="525"/>
      <c r="J4" s="525"/>
      <c r="K4" s="526"/>
      <c r="L4" s="517"/>
    </row>
    <row r="5" spans="1:19" ht="11.25">
      <c r="A5" s="527"/>
      <c r="B5" s="514"/>
      <c r="C5" s="528"/>
      <c r="D5" s="529" t="s">
        <v>16</v>
      </c>
      <c r="E5" s="530" t="s">
        <v>16</v>
      </c>
      <c r="F5" s="527"/>
      <c r="G5" s="531"/>
      <c r="H5" s="529"/>
      <c r="I5" s="529"/>
      <c r="J5" s="529"/>
      <c r="K5" s="530"/>
      <c r="L5" s="532"/>
      <c r="N5" s="517"/>
      <c r="O5" s="517"/>
      <c r="P5" s="532"/>
      <c r="Q5" s="532"/>
      <c r="R5" s="532"/>
      <c r="S5" s="532"/>
    </row>
    <row r="6" spans="1:20" ht="11.25">
      <c r="A6" s="533" t="s">
        <v>119</v>
      </c>
      <c r="B6" s="534"/>
      <c r="C6" s="535"/>
      <c r="D6" s="536" t="s">
        <v>120</v>
      </c>
      <c r="E6" s="537" t="s">
        <v>121</v>
      </c>
      <c r="F6" s="535"/>
      <c r="G6" s="534"/>
      <c r="H6" s="536"/>
      <c r="I6" s="536"/>
      <c r="J6" s="536"/>
      <c r="K6" s="537"/>
      <c r="L6" s="532"/>
      <c r="P6" s="532"/>
      <c r="Q6" s="532"/>
      <c r="R6" s="532"/>
      <c r="S6" s="532"/>
      <c r="T6" s="532"/>
    </row>
    <row r="7" spans="1:19" ht="11.25">
      <c r="A7" s="538"/>
      <c r="B7" s="524"/>
      <c r="C7" s="539" t="s">
        <v>15</v>
      </c>
      <c r="D7" s="540" t="s">
        <v>122</v>
      </c>
      <c r="E7" s="541" t="s">
        <v>122</v>
      </c>
      <c r="F7" s="535"/>
      <c r="G7" s="534"/>
      <c r="H7" s="536"/>
      <c r="I7" s="536"/>
      <c r="J7" s="536"/>
      <c r="K7" s="537"/>
      <c r="L7" s="532"/>
      <c r="O7" s="532"/>
      <c r="P7" s="532"/>
      <c r="Q7" s="532"/>
      <c r="R7" s="532"/>
      <c r="S7" s="532"/>
    </row>
    <row r="8" spans="1:17" ht="11.25">
      <c r="A8" s="542"/>
      <c r="B8" s="543" t="s">
        <v>123</v>
      </c>
      <c r="C8" s="544">
        <v>271</v>
      </c>
      <c r="D8" s="545">
        <v>1</v>
      </c>
      <c r="E8" s="546"/>
      <c r="F8" s="535"/>
      <c r="G8" s="534"/>
      <c r="H8" s="534"/>
      <c r="I8" s="534"/>
      <c r="J8" s="534"/>
      <c r="K8" s="521"/>
      <c r="P8" s="547"/>
      <c r="Q8" s="547"/>
    </row>
    <row r="9" spans="1:16" ht="10.5" customHeight="1">
      <c r="A9" s="548" t="s">
        <v>414</v>
      </c>
      <c r="B9" s="520" t="s">
        <v>415</v>
      </c>
      <c r="C9" s="548"/>
      <c r="D9" s="549"/>
      <c r="E9" s="521"/>
      <c r="F9" s="535"/>
      <c r="G9" s="534"/>
      <c r="H9" s="534"/>
      <c r="I9" s="534"/>
      <c r="J9" s="534"/>
      <c r="K9" s="521"/>
      <c r="N9" s="517"/>
      <c r="O9" s="517"/>
      <c r="P9" s="547"/>
    </row>
    <row r="10" spans="1:11" ht="10.5" customHeight="1">
      <c r="A10" s="535"/>
      <c r="B10" s="520" t="s">
        <v>416</v>
      </c>
      <c r="C10" s="535"/>
      <c r="D10" s="534"/>
      <c r="E10" s="521"/>
      <c r="F10" s="535"/>
      <c r="G10" s="534"/>
      <c r="H10" s="534"/>
      <c r="I10" s="534"/>
      <c r="J10" s="534"/>
      <c r="K10" s="521"/>
    </row>
    <row r="11" spans="1:17" ht="10.5" customHeight="1">
      <c r="A11" s="535"/>
      <c r="B11" s="520" t="s">
        <v>417</v>
      </c>
      <c r="C11" s="548">
        <v>71</v>
      </c>
      <c r="D11" s="549">
        <v>0.26199261992619927</v>
      </c>
      <c r="E11" s="550">
        <v>0.26296296296296295</v>
      </c>
      <c r="F11" s="535"/>
      <c r="G11" s="534"/>
      <c r="H11" s="534"/>
      <c r="I11" s="534"/>
      <c r="J11" s="534"/>
      <c r="K11" s="521"/>
      <c r="P11" s="547"/>
      <c r="Q11" s="547"/>
    </row>
    <row r="12" spans="1:17" ht="10.5" customHeight="1">
      <c r="A12" s="535"/>
      <c r="B12" s="520" t="s">
        <v>418</v>
      </c>
      <c r="C12" s="548">
        <v>139</v>
      </c>
      <c r="D12" s="549">
        <v>0.5129151291512916</v>
      </c>
      <c r="E12" s="550">
        <v>0.5148148148148148</v>
      </c>
      <c r="F12" s="535"/>
      <c r="G12" s="534"/>
      <c r="H12" s="534"/>
      <c r="I12" s="534"/>
      <c r="J12" s="534"/>
      <c r="K12" s="521"/>
      <c r="P12" s="547"/>
      <c r="Q12" s="547"/>
    </row>
    <row r="13" spans="1:17" ht="10.5" customHeight="1">
      <c r="A13" s="535"/>
      <c r="B13" s="520" t="s">
        <v>419</v>
      </c>
      <c r="C13" s="548">
        <v>51</v>
      </c>
      <c r="D13" s="549">
        <v>0.1881918819188192</v>
      </c>
      <c r="E13" s="550">
        <v>0.18888888888888888</v>
      </c>
      <c r="F13" s="535"/>
      <c r="G13" s="534"/>
      <c r="H13" s="534"/>
      <c r="I13" s="534"/>
      <c r="J13" s="534"/>
      <c r="K13" s="521"/>
      <c r="P13" s="547"/>
      <c r="Q13" s="547"/>
    </row>
    <row r="14" spans="1:17" ht="10.5" customHeight="1">
      <c r="A14" s="535"/>
      <c r="B14" s="520" t="s">
        <v>420</v>
      </c>
      <c r="C14" s="548">
        <v>9</v>
      </c>
      <c r="D14" s="549">
        <v>0.033210332103321034</v>
      </c>
      <c r="E14" s="550">
        <v>0.03333333333333333</v>
      </c>
      <c r="F14" s="535"/>
      <c r="G14" s="534"/>
      <c r="H14" s="534"/>
      <c r="I14" s="534"/>
      <c r="J14" s="534"/>
      <c r="K14" s="521"/>
      <c r="P14" s="547"/>
      <c r="Q14" s="547"/>
    </row>
    <row r="15" spans="1:17" ht="10.5" customHeight="1">
      <c r="A15" s="538"/>
      <c r="B15" s="525" t="s">
        <v>269</v>
      </c>
      <c r="C15" s="551">
        <v>1</v>
      </c>
      <c r="D15" s="552">
        <v>0.0036900369003690036</v>
      </c>
      <c r="E15" s="541" t="s">
        <v>131</v>
      </c>
      <c r="F15" s="535"/>
      <c r="G15" s="534"/>
      <c r="H15" s="534"/>
      <c r="I15" s="534"/>
      <c r="J15" s="534"/>
      <c r="K15" s="521"/>
      <c r="P15" s="547"/>
      <c r="Q15" s="547"/>
    </row>
    <row r="16" spans="1:16" ht="10.5" customHeight="1">
      <c r="A16" s="548" t="s">
        <v>421</v>
      </c>
      <c r="B16" s="520" t="s">
        <v>422</v>
      </c>
      <c r="C16" s="548"/>
      <c r="D16" s="549"/>
      <c r="E16" s="553"/>
      <c r="F16" s="535"/>
      <c r="G16" s="534"/>
      <c r="H16" s="534"/>
      <c r="I16" s="534"/>
      <c r="J16" s="534"/>
      <c r="K16" s="521"/>
      <c r="N16" s="517"/>
      <c r="O16" s="517"/>
      <c r="P16" s="547"/>
    </row>
    <row r="17" spans="1:11" ht="10.5" customHeight="1">
      <c r="A17" s="535"/>
      <c r="B17" s="520" t="s">
        <v>423</v>
      </c>
      <c r="C17" s="535"/>
      <c r="D17" s="534"/>
      <c r="E17" s="521"/>
      <c r="F17" s="535"/>
      <c r="G17" s="534"/>
      <c r="H17" s="534"/>
      <c r="I17" s="534"/>
      <c r="J17" s="534"/>
      <c r="K17" s="521"/>
    </row>
    <row r="18" spans="1:17" ht="10.5" customHeight="1">
      <c r="A18" s="535"/>
      <c r="B18" s="520" t="s">
        <v>417</v>
      </c>
      <c r="C18" s="548">
        <v>61</v>
      </c>
      <c r="D18" s="549">
        <v>0.22509225092250923</v>
      </c>
      <c r="E18" s="550">
        <v>0.22676579925650558</v>
      </c>
      <c r="F18" s="535"/>
      <c r="G18" s="534"/>
      <c r="H18" s="534"/>
      <c r="I18" s="534"/>
      <c r="J18" s="534"/>
      <c r="K18" s="521"/>
      <c r="P18" s="547"/>
      <c r="Q18" s="547"/>
    </row>
    <row r="19" spans="1:17" ht="10.5" customHeight="1">
      <c r="A19" s="535"/>
      <c r="B19" s="520" t="s">
        <v>418</v>
      </c>
      <c r="C19" s="548">
        <v>124</v>
      </c>
      <c r="D19" s="549">
        <v>0.4575645756457565</v>
      </c>
      <c r="E19" s="550">
        <v>0.46096654275092935</v>
      </c>
      <c r="F19" s="535"/>
      <c r="G19" s="534"/>
      <c r="H19" s="534"/>
      <c r="I19" s="534"/>
      <c r="J19" s="534"/>
      <c r="K19" s="521"/>
      <c r="P19" s="547"/>
      <c r="Q19" s="547"/>
    </row>
    <row r="20" spans="1:17" ht="10.5" customHeight="1">
      <c r="A20" s="535"/>
      <c r="B20" s="520" t="s">
        <v>419</v>
      </c>
      <c r="C20" s="548">
        <v>67</v>
      </c>
      <c r="D20" s="549">
        <v>0.24723247232472326</v>
      </c>
      <c r="E20" s="550">
        <v>0.24907063197026022</v>
      </c>
      <c r="F20" s="535"/>
      <c r="G20" s="534"/>
      <c r="H20" s="534"/>
      <c r="I20" s="534"/>
      <c r="J20" s="534"/>
      <c r="K20" s="521"/>
      <c r="P20" s="547"/>
      <c r="Q20" s="547"/>
    </row>
    <row r="21" spans="1:17" ht="10.5" customHeight="1">
      <c r="A21" s="535"/>
      <c r="B21" s="520" t="s">
        <v>420</v>
      </c>
      <c r="C21" s="548">
        <v>17</v>
      </c>
      <c r="D21" s="549">
        <v>0.06273062730627306</v>
      </c>
      <c r="E21" s="550">
        <v>0.06319702602230483</v>
      </c>
      <c r="F21" s="535"/>
      <c r="G21" s="534"/>
      <c r="H21" s="534"/>
      <c r="I21" s="534"/>
      <c r="J21" s="534"/>
      <c r="K21" s="521"/>
      <c r="P21" s="547"/>
      <c r="Q21" s="547"/>
    </row>
    <row r="22" spans="1:17" ht="10.5" customHeight="1">
      <c r="A22" s="538"/>
      <c r="B22" s="525" t="s">
        <v>269</v>
      </c>
      <c r="C22" s="551">
        <v>2</v>
      </c>
      <c r="D22" s="552">
        <v>0.007380073800738007</v>
      </c>
      <c r="E22" s="541" t="s">
        <v>131</v>
      </c>
      <c r="F22" s="535"/>
      <c r="G22" s="534"/>
      <c r="H22" s="534"/>
      <c r="I22" s="534"/>
      <c r="J22" s="534"/>
      <c r="K22" s="521"/>
      <c r="P22" s="547"/>
      <c r="Q22" s="532"/>
    </row>
    <row r="23" spans="1:16" ht="10.5" customHeight="1">
      <c r="A23" s="548" t="s">
        <v>424</v>
      </c>
      <c r="B23" s="520" t="s">
        <v>422</v>
      </c>
      <c r="C23" s="548"/>
      <c r="D23" s="549"/>
      <c r="E23" s="553"/>
      <c r="F23" s="535"/>
      <c r="G23" s="534"/>
      <c r="H23" s="534"/>
      <c r="I23" s="534"/>
      <c r="J23" s="534"/>
      <c r="K23" s="521"/>
      <c r="N23" s="517"/>
      <c r="O23" s="517"/>
      <c r="P23" s="547"/>
    </row>
    <row r="24" spans="1:11" ht="10.5" customHeight="1">
      <c r="A24" s="535"/>
      <c r="B24" s="520" t="s">
        <v>425</v>
      </c>
      <c r="C24" s="535"/>
      <c r="D24" s="534"/>
      <c r="E24" s="521"/>
      <c r="F24" s="535"/>
      <c r="G24" s="534"/>
      <c r="H24" s="534"/>
      <c r="I24" s="534"/>
      <c r="J24" s="534"/>
      <c r="K24" s="521"/>
    </row>
    <row r="25" spans="1:17" ht="10.5" customHeight="1">
      <c r="A25" s="535"/>
      <c r="B25" s="520" t="s">
        <v>417</v>
      </c>
      <c r="C25" s="548">
        <v>68</v>
      </c>
      <c r="D25" s="549">
        <v>0.25092250922509224</v>
      </c>
      <c r="E25" s="550">
        <v>0.2518518518518518</v>
      </c>
      <c r="F25" s="535"/>
      <c r="G25" s="534"/>
      <c r="H25" s="534"/>
      <c r="I25" s="534"/>
      <c r="J25" s="534"/>
      <c r="K25" s="521"/>
      <c r="P25" s="547"/>
      <c r="Q25" s="547"/>
    </row>
    <row r="26" spans="1:17" ht="10.5" customHeight="1">
      <c r="A26" s="535"/>
      <c r="B26" s="520" t="s">
        <v>418</v>
      </c>
      <c r="C26" s="548">
        <v>141</v>
      </c>
      <c r="D26" s="549">
        <v>0.5202952029520295</v>
      </c>
      <c r="E26" s="550">
        <v>0.5222222222222223</v>
      </c>
      <c r="F26" s="535"/>
      <c r="G26" s="534"/>
      <c r="H26" s="534"/>
      <c r="I26" s="534"/>
      <c r="J26" s="534"/>
      <c r="K26" s="521"/>
      <c r="P26" s="547"/>
      <c r="Q26" s="547"/>
    </row>
    <row r="27" spans="1:17" ht="10.5" customHeight="1">
      <c r="A27" s="535"/>
      <c r="B27" s="520" t="s">
        <v>419</v>
      </c>
      <c r="C27" s="548">
        <v>51</v>
      </c>
      <c r="D27" s="549">
        <v>0.1881918819188192</v>
      </c>
      <c r="E27" s="550">
        <v>0.18888888888888888</v>
      </c>
      <c r="F27" s="535"/>
      <c r="G27" s="534"/>
      <c r="H27" s="534"/>
      <c r="I27" s="534"/>
      <c r="J27" s="534"/>
      <c r="K27" s="521"/>
      <c r="P27" s="547"/>
      <c r="Q27" s="547"/>
    </row>
    <row r="28" spans="1:17" ht="10.5" customHeight="1">
      <c r="A28" s="535"/>
      <c r="B28" s="520" t="s">
        <v>420</v>
      </c>
      <c r="C28" s="548">
        <v>10</v>
      </c>
      <c r="D28" s="549">
        <v>0.03690036900369004</v>
      </c>
      <c r="E28" s="550">
        <v>0.037037037037037035</v>
      </c>
      <c r="F28" s="535"/>
      <c r="G28" s="534"/>
      <c r="H28" s="534"/>
      <c r="I28" s="534"/>
      <c r="J28" s="534"/>
      <c r="K28" s="521"/>
      <c r="P28" s="547"/>
      <c r="Q28" s="547"/>
    </row>
    <row r="29" spans="1:17" ht="10.5" customHeight="1">
      <c r="A29" s="538"/>
      <c r="B29" s="525" t="s">
        <v>269</v>
      </c>
      <c r="C29" s="551">
        <v>1</v>
      </c>
      <c r="D29" s="552">
        <v>0.0036900369003690036</v>
      </c>
      <c r="E29" s="541" t="s">
        <v>131</v>
      </c>
      <c r="F29" s="535"/>
      <c r="G29" s="534"/>
      <c r="H29" s="534"/>
      <c r="I29" s="534"/>
      <c r="J29" s="534"/>
      <c r="K29" s="521"/>
      <c r="P29" s="547"/>
      <c r="Q29" s="532"/>
    </row>
    <row r="30" spans="1:16" ht="10.5" customHeight="1">
      <c r="A30" s="554">
        <v>24</v>
      </c>
      <c r="B30" s="520" t="s">
        <v>426</v>
      </c>
      <c r="C30" s="548"/>
      <c r="D30" s="549"/>
      <c r="E30" s="553"/>
      <c r="F30" s="535"/>
      <c r="G30" s="534"/>
      <c r="H30" s="534"/>
      <c r="I30" s="534"/>
      <c r="J30" s="534"/>
      <c r="K30" s="521"/>
      <c r="N30" s="517"/>
      <c r="O30" s="517"/>
      <c r="P30" s="547"/>
    </row>
    <row r="31" spans="1:17" ht="10.5" customHeight="1">
      <c r="A31" s="535"/>
      <c r="B31" s="520" t="s">
        <v>417</v>
      </c>
      <c r="C31" s="548">
        <v>123</v>
      </c>
      <c r="D31" s="549">
        <v>0.45387453874538747</v>
      </c>
      <c r="E31" s="550">
        <v>0.45555555555555555</v>
      </c>
      <c r="F31" s="535"/>
      <c r="G31" s="534"/>
      <c r="H31" s="534"/>
      <c r="I31" s="534"/>
      <c r="J31" s="534"/>
      <c r="K31" s="521"/>
      <c r="P31" s="547"/>
      <c r="Q31" s="547"/>
    </row>
    <row r="32" spans="1:17" ht="10.5" customHeight="1">
      <c r="A32" s="535"/>
      <c r="B32" s="520" t="s">
        <v>418</v>
      </c>
      <c r="C32" s="548">
        <v>124</v>
      </c>
      <c r="D32" s="549">
        <v>0.4575645756457565</v>
      </c>
      <c r="E32" s="550">
        <v>0.45925925925925926</v>
      </c>
      <c r="F32" s="535"/>
      <c r="G32" s="534"/>
      <c r="H32" s="534"/>
      <c r="I32" s="534"/>
      <c r="J32" s="534"/>
      <c r="K32" s="521"/>
      <c r="P32" s="547"/>
      <c r="Q32" s="547"/>
    </row>
    <row r="33" spans="1:17" ht="10.5" customHeight="1">
      <c r="A33" s="535"/>
      <c r="B33" s="520" t="s">
        <v>419</v>
      </c>
      <c r="C33" s="548">
        <v>21</v>
      </c>
      <c r="D33" s="549">
        <v>0.07749077490774908</v>
      </c>
      <c r="E33" s="550">
        <v>0.07777777777777778</v>
      </c>
      <c r="F33" s="535"/>
      <c r="G33" s="534"/>
      <c r="H33" s="534"/>
      <c r="I33" s="534"/>
      <c r="J33" s="534"/>
      <c r="K33" s="521"/>
      <c r="P33" s="547"/>
      <c r="Q33" s="547"/>
    </row>
    <row r="34" spans="1:17" ht="10.5" customHeight="1">
      <c r="A34" s="535"/>
      <c r="B34" s="520" t="s">
        <v>420</v>
      </c>
      <c r="C34" s="548">
        <v>2</v>
      </c>
      <c r="D34" s="549">
        <v>0.007380073800738007</v>
      </c>
      <c r="E34" s="550">
        <v>0.007407407407407408</v>
      </c>
      <c r="F34" s="535"/>
      <c r="G34" s="534"/>
      <c r="H34" s="534"/>
      <c r="I34" s="534"/>
      <c r="J34" s="534"/>
      <c r="K34" s="521"/>
      <c r="P34" s="547"/>
      <c r="Q34" s="547"/>
    </row>
    <row r="35" spans="1:17" ht="10.5" customHeight="1">
      <c r="A35" s="538"/>
      <c r="B35" s="525" t="s">
        <v>269</v>
      </c>
      <c r="C35" s="551">
        <v>1</v>
      </c>
      <c r="D35" s="552">
        <v>0.0036900369003690036</v>
      </c>
      <c r="E35" s="541" t="s">
        <v>131</v>
      </c>
      <c r="F35" s="535"/>
      <c r="G35" s="534"/>
      <c r="H35" s="534"/>
      <c r="I35" s="534"/>
      <c r="J35" s="534"/>
      <c r="K35" s="521"/>
      <c r="P35" s="547"/>
      <c r="Q35" s="532"/>
    </row>
    <row r="36" spans="1:16" ht="10.5" customHeight="1">
      <c r="A36" s="554">
        <v>25</v>
      </c>
      <c r="B36" s="520" t="s">
        <v>427</v>
      </c>
      <c r="C36" s="548"/>
      <c r="D36" s="549"/>
      <c r="E36" s="553"/>
      <c r="F36" s="535"/>
      <c r="G36" s="534"/>
      <c r="H36" s="534"/>
      <c r="I36" s="534"/>
      <c r="J36" s="534"/>
      <c r="K36" s="521"/>
      <c r="N36" s="517"/>
      <c r="O36" s="517"/>
      <c r="P36" s="547"/>
    </row>
    <row r="37" spans="1:17" ht="10.5" customHeight="1">
      <c r="A37" s="535"/>
      <c r="B37" s="520" t="s">
        <v>428</v>
      </c>
      <c r="C37" s="548">
        <v>6</v>
      </c>
      <c r="D37" s="549">
        <v>0.02214022140221402</v>
      </c>
      <c r="E37" s="550">
        <v>0.022304832713754646</v>
      </c>
      <c r="F37" s="535"/>
      <c r="G37" s="534"/>
      <c r="H37" s="534"/>
      <c r="I37" s="534"/>
      <c r="J37" s="534"/>
      <c r="K37" s="521"/>
      <c r="P37" s="547"/>
      <c r="Q37" s="547"/>
    </row>
    <row r="38" spans="1:17" ht="10.5" customHeight="1">
      <c r="A38" s="535"/>
      <c r="B38" s="520" t="s">
        <v>429</v>
      </c>
      <c r="C38" s="548">
        <v>243</v>
      </c>
      <c r="D38" s="549">
        <v>0.8966789667896679</v>
      </c>
      <c r="E38" s="550">
        <v>0.9033457249070632</v>
      </c>
      <c r="F38" s="535"/>
      <c r="G38" s="534"/>
      <c r="H38" s="534"/>
      <c r="I38" s="534"/>
      <c r="J38" s="534"/>
      <c r="K38" s="521"/>
      <c r="P38" s="547"/>
      <c r="Q38" s="547"/>
    </row>
    <row r="39" spans="1:17" ht="10.5" customHeight="1">
      <c r="A39" s="535"/>
      <c r="B39" s="520" t="s">
        <v>430</v>
      </c>
      <c r="C39" s="548">
        <v>20</v>
      </c>
      <c r="D39" s="549">
        <v>0.07380073800738007</v>
      </c>
      <c r="E39" s="550">
        <v>0.07434944237918216</v>
      </c>
      <c r="F39" s="535"/>
      <c r="G39" s="534"/>
      <c r="H39" s="534"/>
      <c r="I39" s="534"/>
      <c r="J39" s="534"/>
      <c r="K39" s="521"/>
      <c r="P39" s="547"/>
      <c r="Q39" s="547"/>
    </row>
    <row r="40" spans="1:17" ht="10.5" customHeight="1">
      <c r="A40" s="538"/>
      <c r="B40" s="525" t="s">
        <v>269</v>
      </c>
      <c r="C40" s="551">
        <v>2</v>
      </c>
      <c r="D40" s="552">
        <v>0.007380073800738007</v>
      </c>
      <c r="E40" s="541" t="s">
        <v>131</v>
      </c>
      <c r="F40" s="535"/>
      <c r="G40" s="534"/>
      <c r="H40" s="534"/>
      <c r="I40" s="534"/>
      <c r="J40" s="534"/>
      <c r="K40" s="521"/>
      <c r="Q40" s="532"/>
    </row>
    <row r="41" spans="1:17" ht="24" customHeight="1">
      <c r="A41" s="527"/>
      <c r="B41" s="520"/>
      <c r="C41" s="520"/>
      <c r="D41" s="549"/>
      <c r="E41" s="555"/>
      <c r="F41" s="534"/>
      <c r="G41" s="534"/>
      <c r="H41" s="534"/>
      <c r="I41" s="534"/>
      <c r="J41" s="534"/>
      <c r="K41" s="521"/>
      <c r="Q41" s="532"/>
    </row>
    <row r="42" spans="1:17" ht="24" customHeight="1">
      <c r="A42" s="535"/>
      <c r="B42" s="520"/>
      <c r="C42" s="520"/>
      <c r="D42" s="549"/>
      <c r="E42" s="536"/>
      <c r="F42" s="534"/>
      <c r="G42" s="534"/>
      <c r="H42" s="534"/>
      <c r="I42" s="534"/>
      <c r="J42" s="534"/>
      <c r="K42" s="521"/>
      <c r="Q42" s="532"/>
    </row>
    <row r="43" spans="1:17" ht="24" customHeight="1">
      <c r="A43" s="535"/>
      <c r="B43" s="520"/>
      <c r="C43" s="520"/>
      <c r="D43" s="549"/>
      <c r="E43" s="536"/>
      <c r="F43" s="534"/>
      <c r="G43" s="534"/>
      <c r="H43" s="534"/>
      <c r="I43" s="534"/>
      <c r="J43" s="534"/>
      <c r="K43" s="521"/>
      <c r="Q43" s="532"/>
    </row>
    <row r="44" spans="1:17" ht="24" customHeight="1">
      <c r="A44" s="538"/>
      <c r="B44" s="525"/>
      <c r="C44" s="525"/>
      <c r="D44" s="552"/>
      <c r="E44" s="540"/>
      <c r="F44" s="524"/>
      <c r="G44" s="524"/>
      <c r="H44" s="524"/>
      <c r="I44" s="524"/>
      <c r="J44" s="524"/>
      <c r="K44" s="556"/>
      <c r="Q44" s="532"/>
    </row>
    <row r="45" spans="1:11" ht="12.75">
      <c r="A45" s="512" t="s">
        <v>79</v>
      </c>
      <c r="B45" s="513"/>
      <c r="C45" s="513"/>
      <c r="D45" s="557"/>
      <c r="E45" s="557"/>
      <c r="F45" s="514"/>
      <c r="G45" s="558"/>
      <c r="H45" s="558"/>
      <c r="I45" s="514"/>
      <c r="J45" s="514"/>
      <c r="K45" s="515" t="s">
        <v>431</v>
      </c>
    </row>
    <row r="46" spans="1:11" ht="12.75">
      <c r="A46" s="518" t="s">
        <v>95</v>
      </c>
      <c r="B46" s="519"/>
      <c r="C46" s="519"/>
      <c r="D46" s="519"/>
      <c r="E46" s="519"/>
      <c r="F46" s="520"/>
      <c r="G46" s="520"/>
      <c r="H46" s="520"/>
      <c r="I46" s="520"/>
      <c r="J46" s="520"/>
      <c r="K46" s="521"/>
    </row>
    <row r="47" spans="1:11" ht="12.75">
      <c r="A47" s="149" t="s">
        <v>413</v>
      </c>
      <c r="B47" s="151"/>
      <c r="C47" s="519"/>
      <c r="D47" s="519"/>
      <c r="E47" s="519"/>
      <c r="F47" s="520"/>
      <c r="G47" s="520"/>
      <c r="H47" s="520"/>
      <c r="I47" s="520"/>
      <c r="J47" s="520"/>
      <c r="K47" s="521"/>
    </row>
    <row r="48" spans="1:11" ht="12.75">
      <c r="A48" s="522" t="s">
        <v>114</v>
      </c>
      <c r="B48" s="523"/>
      <c r="C48" s="524"/>
      <c r="D48" s="524"/>
      <c r="E48" s="524"/>
      <c r="F48" s="524"/>
      <c r="G48" s="524"/>
      <c r="H48" s="525"/>
      <c r="I48" s="525"/>
      <c r="J48" s="525"/>
      <c r="K48" s="526"/>
    </row>
    <row r="49" spans="1:11" ht="12.75">
      <c r="A49" s="535"/>
      <c r="B49" s="559"/>
      <c r="C49" s="560" t="s">
        <v>19</v>
      </c>
      <c r="D49" s="561"/>
      <c r="E49" s="562"/>
      <c r="F49" s="560" t="s">
        <v>18</v>
      </c>
      <c r="G49" s="563"/>
      <c r="H49" s="564"/>
      <c r="I49" s="527"/>
      <c r="J49" s="531"/>
      <c r="K49" s="565"/>
    </row>
    <row r="50" spans="1:11" ht="11.25">
      <c r="A50" s="535"/>
      <c r="B50" s="559"/>
      <c r="C50" s="566"/>
      <c r="D50" s="567" t="s">
        <v>16</v>
      </c>
      <c r="E50" s="567" t="s">
        <v>16</v>
      </c>
      <c r="F50" s="566"/>
      <c r="G50" s="567" t="s">
        <v>16</v>
      </c>
      <c r="H50" s="568" t="s">
        <v>16</v>
      </c>
      <c r="I50" s="535"/>
      <c r="J50" s="534"/>
      <c r="K50" s="521"/>
    </row>
    <row r="51" spans="1:11" ht="11.25">
      <c r="A51" s="533" t="s">
        <v>264</v>
      </c>
      <c r="B51" s="559"/>
      <c r="C51" s="569"/>
      <c r="D51" s="570" t="s">
        <v>120</v>
      </c>
      <c r="E51" s="570" t="s">
        <v>121</v>
      </c>
      <c r="F51" s="569"/>
      <c r="G51" s="570" t="s">
        <v>120</v>
      </c>
      <c r="H51" s="571" t="s">
        <v>121</v>
      </c>
      <c r="I51" s="535"/>
      <c r="J51" s="534"/>
      <c r="K51" s="521"/>
    </row>
    <row r="52" spans="1:11" ht="11.25">
      <c r="A52" s="538"/>
      <c r="B52" s="572"/>
      <c r="C52" s="573" t="s">
        <v>15</v>
      </c>
      <c r="D52" s="574" t="s">
        <v>122</v>
      </c>
      <c r="E52" s="574" t="s">
        <v>122</v>
      </c>
      <c r="F52" s="573" t="s">
        <v>15</v>
      </c>
      <c r="G52" s="574" t="s">
        <v>122</v>
      </c>
      <c r="H52" s="575" t="s">
        <v>122</v>
      </c>
      <c r="I52" s="535"/>
      <c r="J52" s="534"/>
      <c r="K52" s="521"/>
    </row>
    <row r="53" spans="1:11" ht="12.75" customHeight="1">
      <c r="A53" s="528" t="s">
        <v>123</v>
      </c>
      <c r="B53" s="514"/>
      <c r="C53" s="528">
        <v>94</v>
      </c>
      <c r="D53" s="558">
        <v>1</v>
      </c>
      <c r="E53" s="576"/>
      <c r="F53" s="514">
        <v>175</v>
      </c>
      <c r="G53" s="558">
        <v>1</v>
      </c>
      <c r="H53" s="565"/>
      <c r="I53" s="535"/>
      <c r="J53" s="534"/>
      <c r="K53" s="521"/>
    </row>
    <row r="54" spans="1:11" ht="2.25" customHeight="1">
      <c r="A54" s="551"/>
      <c r="B54" s="525"/>
      <c r="C54" s="538"/>
      <c r="D54" s="552"/>
      <c r="E54" s="556"/>
      <c r="F54" s="524"/>
      <c r="G54" s="524"/>
      <c r="H54" s="556"/>
      <c r="I54" s="535"/>
      <c r="J54" s="534"/>
      <c r="K54" s="521"/>
    </row>
    <row r="55" spans="1:11" ht="11.25">
      <c r="A55" s="548" t="s">
        <v>414</v>
      </c>
      <c r="B55" s="520" t="s">
        <v>422</v>
      </c>
      <c r="C55" s="548"/>
      <c r="D55" s="549"/>
      <c r="E55" s="521"/>
      <c r="F55" s="534"/>
      <c r="G55" s="534"/>
      <c r="H55" s="521"/>
      <c r="I55" s="535"/>
      <c r="J55" s="534"/>
      <c r="K55" s="521"/>
    </row>
    <row r="56" spans="1:11" ht="11.25">
      <c r="A56" s="535"/>
      <c r="B56" s="520" t="s">
        <v>416</v>
      </c>
      <c r="C56" s="535"/>
      <c r="D56" s="534"/>
      <c r="E56" s="521"/>
      <c r="F56" s="534"/>
      <c r="G56" s="549"/>
      <c r="H56" s="550"/>
      <c r="I56" s="535"/>
      <c r="J56" s="534"/>
      <c r="K56" s="521"/>
    </row>
    <row r="57" spans="1:11" ht="11.25">
      <c r="A57" s="535"/>
      <c r="B57" s="520" t="s">
        <v>417</v>
      </c>
      <c r="C57" s="535">
        <v>18</v>
      </c>
      <c r="D57" s="549">
        <v>0.19148936170212766</v>
      </c>
      <c r="E57" s="550">
        <v>0.1935483870967742</v>
      </c>
      <c r="F57" s="534">
        <v>53</v>
      </c>
      <c r="G57" s="549">
        <v>0.3028571428571429</v>
      </c>
      <c r="H57" s="550">
        <v>0.3028571428571429</v>
      </c>
      <c r="I57" s="535"/>
      <c r="J57" s="534"/>
      <c r="K57" s="521"/>
    </row>
    <row r="58" spans="1:11" ht="11.25">
      <c r="A58" s="535"/>
      <c r="B58" s="520" t="s">
        <v>418</v>
      </c>
      <c r="C58" s="535">
        <v>51</v>
      </c>
      <c r="D58" s="549">
        <v>0.5425531914893617</v>
      </c>
      <c r="E58" s="550">
        <v>0.5483870967741935</v>
      </c>
      <c r="F58" s="534">
        <v>88</v>
      </c>
      <c r="G58" s="549">
        <v>0.5028571428571429</v>
      </c>
      <c r="H58" s="550">
        <v>0.5028571428571429</v>
      </c>
      <c r="I58" s="535"/>
      <c r="J58" s="534"/>
      <c r="K58" s="521"/>
    </row>
    <row r="59" spans="1:11" ht="11.25">
      <c r="A59" s="535"/>
      <c r="B59" s="520" t="s">
        <v>419</v>
      </c>
      <c r="C59" s="535">
        <v>20</v>
      </c>
      <c r="D59" s="549">
        <v>0.2127659574468085</v>
      </c>
      <c r="E59" s="550">
        <v>0.21505376344086022</v>
      </c>
      <c r="F59" s="534">
        <v>29</v>
      </c>
      <c r="G59" s="549">
        <v>0.1657142857142857</v>
      </c>
      <c r="H59" s="550">
        <v>0.1657142857142857</v>
      </c>
      <c r="I59" s="535"/>
      <c r="J59" s="534"/>
      <c r="K59" s="521"/>
    </row>
    <row r="60" spans="1:11" ht="11.25">
      <c r="A60" s="535"/>
      <c r="B60" s="520" t="s">
        <v>420</v>
      </c>
      <c r="C60" s="535">
        <v>4</v>
      </c>
      <c r="D60" s="549">
        <v>0.0425531914893617</v>
      </c>
      <c r="E60" s="550">
        <v>0.043010752688172046</v>
      </c>
      <c r="F60" s="534">
        <v>5</v>
      </c>
      <c r="G60" s="549">
        <v>0.02857142857142857</v>
      </c>
      <c r="H60" s="550">
        <v>0.02857142857142857</v>
      </c>
      <c r="I60" s="535"/>
      <c r="J60" s="534"/>
      <c r="K60" s="521"/>
    </row>
    <row r="61" spans="1:11" ht="11.25">
      <c r="A61" s="538"/>
      <c r="B61" s="525" t="s">
        <v>269</v>
      </c>
      <c r="C61" s="538">
        <v>1</v>
      </c>
      <c r="D61" s="552">
        <v>0.010638297872340425</v>
      </c>
      <c r="E61" s="541" t="s">
        <v>131</v>
      </c>
      <c r="F61" s="524">
        <v>0</v>
      </c>
      <c r="G61" s="552">
        <v>0</v>
      </c>
      <c r="H61" s="541" t="s">
        <v>131</v>
      </c>
      <c r="I61" s="535"/>
      <c r="J61" s="534"/>
      <c r="K61" s="521"/>
    </row>
    <row r="62" spans="1:11" ht="11.25">
      <c r="A62" s="528" t="s">
        <v>421</v>
      </c>
      <c r="B62" s="514" t="s">
        <v>422</v>
      </c>
      <c r="C62" s="528"/>
      <c r="D62" s="577"/>
      <c r="E62" s="578"/>
      <c r="F62" s="531"/>
      <c r="G62" s="577"/>
      <c r="H62" s="578"/>
      <c r="I62" s="535"/>
      <c r="J62" s="534"/>
      <c r="K62" s="521"/>
    </row>
    <row r="63" spans="1:11" ht="11.25">
      <c r="A63" s="535"/>
      <c r="B63" s="520" t="s">
        <v>423</v>
      </c>
      <c r="C63" s="535"/>
      <c r="D63" s="534"/>
      <c r="E63" s="521"/>
      <c r="F63" s="534"/>
      <c r="G63" s="534"/>
      <c r="H63" s="521"/>
      <c r="I63" s="535"/>
      <c r="J63" s="534"/>
      <c r="K63" s="521"/>
    </row>
    <row r="64" spans="1:11" ht="11.25">
      <c r="A64" s="535"/>
      <c r="B64" s="520" t="s">
        <v>417</v>
      </c>
      <c r="C64" s="535">
        <v>24</v>
      </c>
      <c r="D64" s="549">
        <v>0.2553191489361702</v>
      </c>
      <c r="E64" s="550">
        <v>0.25806451612903225</v>
      </c>
      <c r="F64" s="534">
        <v>37</v>
      </c>
      <c r="G64" s="549">
        <v>0.21142857142857144</v>
      </c>
      <c r="H64" s="550">
        <v>0.21264367816091953</v>
      </c>
      <c r="I64" s="535"/>
      <c r="J64" s="534"/>
      <c r="K64" s="521"/>
    </row>
    <row r="65" spans="1:11" ht="11.25">
      <c r="A65" s="535"/>
      <c r="B65" s="520" t="s">
        <v>418</v>
      </c>
      <c r="C65" s="535">
        <v>38</v>
      </c>
      <c r="D65" s="549">
        <v>0.40425531914893614</v>
      </c>
      <c r="E65" s="550">
        <v>0.40860215053763443</v>
      </c>
      <c r="F65" s="534">
        <v>86</v>
      </c>
      <c r="G65" s="549">
        <v>0.49142857142857144</v>
      </c>
      <c r="H65" s="550">
        <v>0.4942528735632184</v>
      </c>
      <c r="I65" s="535"/>
      <c r="J65" s="534"/>
      <c r="K65" s="521"/>
    </row>
    <row r="66" spans="1:11" ht="11.25">
      <c r="A66" s="535"/>
      <c r="B66" s="520" t="s">
        <v>419</v>
      </c>
      <c r="C66" s="535">
        <v>21</v>
      </c>
      <c r="D66" s="549">
        <v>0.22340425531914893</v>
      </c>
      <c r="E66" s="550">
        <v>0.22580645161290322</v>
      </c>
      <c r="F66" s="534">
        <v>46</v>
      </c>
      <c r="G66" s="549">
        <v>0.26285714285714284</v>
      </c>
      <c r="H66" s="550">
        <v>0.26436781609195403</v>
      </c>
      <c r="I66" s="535"/>
      <c r="J66" s="534"/>
      <c r="K66" s="521"/>
    </row>
    <row r="67" spans="1:11" ht="11.25">
      <c r="A67" s="535"/>
      <c r="B67" s="520" t="s">
        <v>420</v>
      </c>
      <c r="C67" s="535">
        <v>10</v>
      </c>
      <c r="D67" s="549">
        <v>0.10638297872340426</v>
      </c>
      <c r="E67" s="550">
        <v>0.10752688172043011</v>
      </c>
      <c r="F67" s="534">
        <v>5</v>
      </c>
      <c r="G67" s="549">
        <v>0.02857142857142857</v>
      </c>
      <c r="H67" s="550">
        <v>0.028735632183908046</v>
      </c>
      <c r="I67" s="535"/>
      <c r="J67" s="534"/>
      <c r="K67" s="521"/>
    </row>
    <row r="68" spans="1:11" ht="11.25">
      <c r="A68" s="538"/>
      <c r="B68" s="525" t="s">
        <v>269</v>
      </c>
      <c r="C68" s="538">
        <v>1</v>
      </c>
      <c r="D68" s="552">
        <v>0.010638297872340425</v>
      </c>
      <c r="E68" s="541" t="s">
        <v>131</v>
      </c>
      <c r="F68" s="524">
        <v>1</v>
      </c>
      <c r="G68" s="552">
        <v>0.005714285714285714</v>
      </c>
      <c r="H68" s="541" t="s">
        <v>131</v>
      </c>
      <c r="I68" s="535"/>
      <c r="J68" s="534"/>
      <c r="K68" s="521"/>
    </row>
    <row r="69" spans="1:11" ht="11.25">
      <c r="A69" s="548" t="s">
        <v>424</v>
      </c>
      <c r="B69" s="520" t="s">
        <v>422</v>
      </c>
      <c r="C69" s="535"/>
      <c r="D69" s="549"/>
      <c r="E69" s="579"/>
      <c r="F69" s="534"/>
      <c r="G69" s="549"/>
      <c r="H69" s="579"/>
      <c r="I69" s="535"/>
      <c r="J69" s="534"/>
      <c r="K69" s="521"/>
    </row>
    <row r="70" spans="1:11" ht="11.25">
      <c r="A70" s="535"/>
      <c r="B70" s="520" t="s">
        <v>425</v>
      </c>
      <c r="C70" s="535"/>
      <c r="D70" s="534"/>
      <c r="E70" s="521"/>
      <c r="F70" s="534"/>
      <c r="G70" s="534"/>
      <c r="H70" s="521"/>
      <c r="I70" s="535"/>
      <c r="J70" s="534"/>
      <c r="K70" s="521"/>
    </row>
    <row r="71" spans="1:11" ht="11.25">
      <c r="A71" s="535"/>
      <c r="B71" s="520" t="s">
        <v>417</v>
      </c>
      <c r="C71" s="535">
        <v>21</v>
      </c>
      <c r="D71" s="549">
        <v>0.22340425531914893</v>
      </c>
      <c r="E71" s="550">
        <v>0.22580645161290322</v>
      </c>
      <c r="F71" s="534">
        <v>47</v>
      </c>
      <c r="G71" s="549">
        <v>0.26857142857142857</v>
      </c>
      <c r="H71" s="550">
        <v>0.26857142857142857</v>
      </c>
      <c r="I71" s="535"/>
      <c r="J71" s="534"/>
      <c r="K71" s="521"/>
    </row>
    <row r="72" spans="1:11" ht="11.25">
      <c r="A72" s="535"/>
      <c r="B72" s="520" t="s">
        <v>418</v>
      </c>
      <c r="C72" s="535">
        <v>50</v>
      </c>
      <c r="D72" s="549">
        <v>0.5319148936170213</v>
      </c>
      <c r="E72" s="550">
        <v>0.5376344086021505</v>
      </c>
      <c r="F72" s="534">
        <v>91</v>
      </c>
      <c r="G72" s="549">
        <v>0.52</v>
      </c>
      <c r="H72" s="550">
        <v>0.52</v>
      </c>
      <c r="I72" s="535"/>
      <c r="J72" s="534"/>
      <c r="K72" s="521"/>
    </row>
    <row r="73" spans="1:11" ht="11.25">
      <c r="A73" s="535"/>
      <c r="B73" s="520" t="s">
        <v>419</v>
      </c>
      <c r="C73" s="535">
        <v>15</v>
      </c>
      <c r="D73" s="549">
        <v>0.1595744680851064</v>
      </c>
      <c r="E73" s="550">
        <v>0.16129032258064516</v>
      </c>
      <c r="F73" s="534">
        <v>34</v>
      </c>
      <c r="G73" s="549">
        <v>0.19428571428571428</v>
      </c>
      <c r="H73" s="550">
        <v>0.19428571428571428</v>
      </c>
      <c r="I73" s="535"/>
      <c r="J73" s="534"/>
      <c r="K73" s="521"/>
    </row>
    <row r="74" spans="1:11" ht="11.25">
      <c r="A74" s="535"/>
      <c r="B74" s="520" t="s">
        <v>420</v>
      </c>
      <c r="C74" s="535">
        <v>7</v>
      </c>
      <c r="D74" s="549">
        <v>0.07446808510638298</v>
      </c>
      <c r="E74" s="550">
        <v>0.07526881720430108</v>
      </c>
      <c r="F74" s="534">
        <v>3</v>
      </c>
      <c r="G74" s="549">
        <v>0.017142857142857144</v>
      </c>
      <c r="H74" s="550">
        <v>0.017142857142857144</v>
      </c>
      <c r="I74" s="535"/>
      <c r="J74" s="534"/>
      <c r="K74" s="521"/>
    </row>
    <row r="75" spans="1:11" ht="11.25">
      <c r="A75" s="538"/>
      <c r="B75" s="525" t="s">
        <v>269</v>
      </c>
      <c r="C75" s="538">
        <v>1</v>
      </c>
      <c r="D75" s="552">
        <v>0.010638297872340425</v>
      </c>
      <c r="E75" s="541" t="s">
        <v>131</v>
      </c>
      <c r="F75" s="524">
        <v>0</v>
      </c>
      <c r="G75" s="552">
        <v>0</v>
      </c>
      <c r="H75" s="541" t="s">
        <v>131</v>
      </c>
      <c r="I75" s="535"/>
      <c r="J75" s="534"/>
      <c r="K75" s="521"/>
    </row>
    <row r="76" spans="1:11" ht="11.25">
      <c r="A76" s="554">
        <v>24</v>
      </c>
      <c r="B76" s="520" t="s">
        <v>426</v>
      </c>
      <c r="C76" s="535"/>
      <c r="D76" s="549"/>
      <c r="E76" s="579"/>
      <c r="F76" s="534"/>
      <c r="G76" s="549"/>
      <c r="H76" s="579"/>
      <c r="I76" s="535"/>
      <c r="J76" s="534"/>
      <c r="K76" s="521"/>
    </row>
    <row r="77" spans="1:11" ht="11.25">
      <c r="A77" s="535"/>
      <c r="B77" s="520" t="s">
        <v>417</v>
      </c>
      <c r="C77" s="535">
        <v>38</v>
      </c>
      <c r="D77" s="549">
        <v>0.40425531914893614</v>
      </c>
      <c r="E77" s="550">
        <v>0.40860215053763443</v>
      </c>
      <c r="F77" s="534">
        <v>85</v>
      </c>
      <c r="G77" s="549">
        <v>0.4857142857142857</v>
      </c>
      <c r="H77" s="550">
        <v>0.4857142857142857</v>
      </c>
      <c r="I77" s="535"/>
      <c r="J77" s="534"/>
      <c r="K77" s="521"/>
    </row>
    <row r="78" spans="1:11" ht="11.25">
      <c r="A78" s="535"/>
      <c r="B78" s="520" t="s">
        <v>418</v>
      </c>
      <c r="C78" s="535">
        <v>46</v>
      </c>
      <c r="D78" s="549">
        <v>0.48936170212765956</v>
      </c>
      <c r="E78" s="550">
        <v>0.4946236559139785</v>
      </c>
      <c r="F78" s="534">
        <v>78</v>
      </c>
      <c r="G78" s="549">
        <v>0.44571428571428573</v>
      </c>
      <c r="H78" s="550">
        <v>0.44571428571428573</v>
      </c>
      <c r="I78" s="535"/>
      <c r="J78" s="534"/>
      <c r="K78" s="521"/>
    </row>
    <row r="79" spans="1:11" ht="11.25">
      <c r="A79" s="535"/>
      <c r="B79" s="520" t="s">
        <v>419</v>
      </c>
      <c r="C79" s="535">
        <v>8</v>
      </c>
      <c r="D79" s="549">
        <v>0.0851063829787234</v>
      </c>
      <c r="E79" s="550">
        <v>0.08602150537634409</v>
      </c>
      <c r="F79" s="534">
        <v>11</v>
      </c>
      <c r="G79" s="549">
        <v>0.06285714285714286</v>
      </c>
      <c r="H79" s="550">
        <v>0.06285714285714286</v>
      </c>
      <c r="I79" s="535"/>
      <c r="J79" s="534"/>
      <c r="K79" s="521"/>
    </row>
    <row r="80" spans="1:11" ht="11.25">
      <c r="A80" s="535"/>
      <c r="B80" s="520" t="s">
        <v>420</v>
      </c>
      <c r="C80" s="535">
        <v>1</v>
      </c>
      <c r="D80" s="549">
        <v>0.010638297872340425</v>
      </c>
      <c r="E80" s="550">
        <v>0.010752688172043012</v>
      </c>
      <c r="F80" s="534">
        <v>1</v>
      </c>
      <c r="G80" s="549">
        <v>0.005714285714285714</v>
      </c>
      <c r="H80" s="550">
        <v>0.005714285714285714</v>
      </c>
      <c r="I80" s="535"/>
      <c r="J80" s="534"/>
      <c r="K80" s="521"/>
    </row>
    <row r="81" spans="1:11" ht="11.25">
      <c r="A81" s="538"/>
      <c r="B81" s="525" t="s">
        <v>269</v>
      </c>
      <c r="C81" s="538">
        <v>1</v>
      </c>
      <c r="D81" s="552">
        <v>0.010638297872340425</v>
      </c>
      <c r="E81" s="541" t="s">
        <v>131</v>
      </c>
      <c r="F81" s="524">
        <v>0</v>
      </c>
      <c r="G81" s="552">
        <v>0</v>
      </c>
      <c r="H81" s="541" t="s">
        <v>131</v>
      </c>
      <c r="I81" s="535"/>
      <c r="J81" s="534"/>
      <c r="K81" s="521"/>
    </row>
    <row r="82" spans="1:11" ht="11.25">
      <c r="A82" s="554">
        <v>25</v>
      </c>
      <c r="B82" s="520" t="s">
        <v>427</v>
      </c>
      <c r="C82" s="535"/>
      <c r="D82" s="549"/>
      <c r="E82" s="550"/>
      <c r="F82" s="534"/>
      <c r="G82" s="549"/>
      <c r="H82" s="550"/>
      <c r="I82" s="535"/>
      <c r="J82" s="534"/>
      <c r="K82" s="521"/>
    </row>
    <row r="83" spans="1:11" ht="11.25">
      <c r="A83" s="535"/>
      <c r="B83" s="520" t="s">
        <v>428</v>
      </c>
      <c r="C83" s="535">
        <v>1</v>
      </c>
      <c r="D83" s="549">
        <v>0.010638297872340425</v>
      </c>
      <c r="E83" s="550">
        <v>0.010752688172043012</v>
      </c>
      <c r="F83" s="534">
        <v>5</v>
      </c>
      <c r="G83" s="549">
        <v>0.02857142857142857</v>
      </c>
      <c r="H83" s="550">
        <v>0.028735632183908046</v>
      </c>
      <c r="I83" s="535"/>
      <c r="J83" s="534"/>
      <c r="K83" s="521"/>
    </row>
    <row r="84" spans="1:11" ht="11.25">
      <c r="A84" s="535"/>
      <c r="B84" s="520" t="s">
        <v>429</v>
      </c>
      <c r="C84" s="535">
        <v>81</v>
      </c>
      <c r="D84" s="549">
        <v>0.8617021276595744</v>
      </c>
      <c r="E84" s="550">
        <v>0.8709677419354839</v>
      </c>
      <c r="F84" s="534">
        <v>162</v>
      </c>
      <c r="G84" s="549">
        <v>0.25</v>
      </c>
      <c r="H84" s="550">
        <v>0.9310344827586207</v>
      </c>
      <c r="I84" s="535"/>
      <c r="J84" s="534"/>
      <c r="K84" s="521"/>
    </row>
    <row r="85" spans="1:11" ht="11.25">
      <c r="A85" s="535"/>
      <c r="B85" s="520" t="s">
        <v>430</v>
      </c>
      <c r="C85" s="535">
        <v>11</v>
      </c>
      <c r="D85" s="549">
        <v>0.11702127659574468</v>
      </c>
      <c r="E85" s="550">
        <v>0.11827956989247312</v>
      </c>
      <c r="F85" s="534">
        <v>7</v>
      </c>
      <c r="G85" s="549">
        <v>0.04</v>
      </c>
      <c r="H85" s="550">
        <v>0.040229885057471264</v>
      </c>
      <c r="I85" s="535"/>
      <c r="J85" s="534"/>
      <c r="K85" s="521"/>
    </row>
    <row r="86" spans="1:11" ht="11.25">
      <c r="A86" s="538"/>
      <c r="B86" s="525" t="s">
        <v>269</v>
      </c>
      <c r="C86" s="538">
        <v>1</v>
      </c>
      <c r="D86" s="552">
        <v>0.010638297872340425</v>
      </c>
      <c r="E86" s="541" t="s">
        <v>131</v>
      </c>
      <c r="F86" s="524">
        <v>1</v>
      </c>
      <c r="G86" s="552">
        <v>0.005714285714285714</v>
      </c>
      <c r="H86" s="541" t="s">
        <v>131</v>
      </c>
      <c r="I86" s="538"/>
      <c r="J86" s="524"/>
      <c r="K86" s="556"/>
    </row>
    <row r="87" spans="1:11" ht="11.25">
      <c r="A87" s="531"/>
      <c r="B87" s="520"/>
      <c r="C87" s="534"/>
      <c r="D87" s="549"/>
      <c r="E87" s="555"/>
      <c r="F87" s="534"/>
      <c r="G87" s="549"/>
      <c r="H87" s="555"/>
      <c r="K87" s="534"/>
    </row>
    <row r="88" spans="1:11" ht="11.25">
      <c r="A88" s="534"/>
      <c r="B88" s="520"/>
      <c r="C88" s="534"/>
      <c r="D88" s="549"/>
      <c r="E88" s="555"/>
      <c r="F88" s="534"/>
      <c r="G88" s="549"/>
      <c r="H88" s="555"/>
      <c r="K88" s="534"/>
    </row>
    <row r="89" spans="1:11" ht="11.25">
      <c r="A89" s="534"/>
      <c r="B89" s="520"/>
      <c r="C89" s="534"/>
      <c r="D89" s="549"/>
      <c r="E89" s="555"/>
      <c r="F89" s="534"/>
      <c r="G89" s="549"/>
      <c r="H89" s="555"/>
      <c r="K89" s="534"/>
    </row>
    <row r="90" spans="1:11" ht="11.25">
      <c r="A90" s="534"/>
      <c r="B90" s="520"/>
      <c r="C90" s="534"/>
      <c r="D90" s="549"/>
      <c r="E90" s="555"/>
      <c r="F90" s="534"/>
      <c r="G90" s="549"/>
      <c r="H90" s="555"/>
      <c r="K90" s="534"/>
    </row>
    <row r="91" spans="1:11" ht="11.25">
      <c r="A91" s="534"/>
      <c r="B91" s="520"/>
      <c r="C91" s="534"/>
      <c r="D91" s="549"/>
      <c r="E91" s="555"/>
      <c r="F91" s="534"/>
      <c r="G91" s="549"/>
      <c r="H91" s="555"/>
      <c r="K91" s="534"/>
    </row>
    <row r="92" spans="1:11" ht="29.25" customHeight="1">
      <c r="A92" s="534"/>
      <c r="B92" s="520"/>
      <c r="C92" s="534"/>
      <c r="D92" s="549"/>
      <c r="E92" s="536"/>
      <c r="F92" s="534"/>
      <c r="G92" s="549"/>
      <c r="H92" s="536"/>
      <c r="K92" s="534"/>
    </row>
    <row r="93" spans="1:11" ht="12.75">
      <c r="A93" s="512" t="s">
        <v>79</v>
      </c>
      <c r="B93" s="513"/>
      <c r="C93" s="513"/>
      <c r="D93" s="513"/>
      <c r="E93" s="513"/>
      <c r="F93" s="514"/>
      <c r="G93" s="514"/>
      <c r="H93" s="514"/>
      <c r="I93" s="514"/>
      <c r="J93" s="514"/>
      <c r="K93" s="515" t="s">
        <v>432</v>
      </c>
    </row>
    <row r="94" spans="1:11" ht="12.75">
      <c r="A94" s="518" t="s">
        <v>95</v>
      </c>
      <c r="B94" s="519"/>
      <c r="C94" s="519"/>
      <c r="D94" s="519"/>
      <c r="E94" s="519"/>
      <c r="F94" s="520"/>
      <c r="G94" s="520"/>
      <c r="H94" s="520"/>
      <c r="I94" s="520"/>
      <c r="J94" s="520"/>
      <c r="K94" s="521"/>
    </row>
    <row r="95" spans="1:11" ht="12.75">
      <c r="A95" s="149" t="s">
        <v>413</v>
      </c>
      <c r="B95" s="151"/>
      <c r="C95" s="519"/>
      <c r="D95" s="519"/>
      <c r="E95" s="519"/>
      <c r="F95" s="520"/>
      <c r="G95" s="520"/>
      <c r="H95" s="520"/>
      <c r="I95" s="520"/>
      <c r="J95" s="520"/>
      <c r="K95" s="521"/>
    </row>
    <row r="96" spans="1:11" ht="12.75">
      <c r="A96" s="522" t="s">
        <v>114</v>
      </c>
      <c r="B96" s="523"/>
      <c r="C96" s="524"/>
      <c r="D96" s="524"/>
      <c r="E96" s="524"/>
      <c r="F96" s="524"/>
      <c r="G96" s="524"/>
      <c r="H96" s="525"/>
      <c r="I96" s="525"/>
      <c r="J96" s="525"/>
      <c r="K96" s="526"/>
    </row>
    <row r="97" spans="1:11" ht="16.5" customHeight="1">
      <c r="A97" s="527"/>
      <c r="B97" s="580"/>
      <c r="C97" s="581" t="s">
        <v>21</v>
      </c>
      <c r="D97" s="582"/>
      <c r="E97" s="583"/>
      <c r="F97" s="581" t="s">
        <v>67</v>
      </c>
      <c r="G97" s="582"/>
      <c r="H97" s="583"/>
      <c r="I97" s="581" t="s">
        <v>294</v>
      </c>
      <c r="J97" s="584"/>
      <c r="K97" s="585"/>
    </row>
    <row r="98" spans="1:11" ht="11.25">
      <c r="A98" s="535"/>
      <c r="B98" s="559"/>
      <c r="C98" s="586"/>
      <c r="D98" s="567" t="s">
        <v>16</v>
      </c>
      <c r="E98" s="568" t="s">
        <v>16</v>
      </c>
      <c r="F98" s="587"/>
      <c r="G98" s="570" t="s">
        <v>16</v>
      </c>
      <c r="H98" s="571" t="s">
        <v>16</v>
      </c>
      <c r="I98" s="587"/>
      <c r="J98" s="570" t="s">
        <v>16</v>
      </c>
      <c r="K98" s="571" t="s">
        <v>16</v>
      </c>
    </row>
    <row r="99" spans="1:11" ht="11.25">
      <c r="A99" s="533" t="s">
        <v>295</v>
      </c>
      <c r="B99" s="559"/>
      <c r="C99" s="587"/>
      <c r="D99" s="570" t="s">
        <v>120</v>
      </c>
      <c r="E99" s="571" t="s">
        <v>121</v>
      </c>
      <c r="F99" s="587"/>
      <c r="G99" s="570" t="s">
        <v>120</v>
      </c>
      <c r="H99" s="571" t="s">
        <v>121</v>
      </c>
      <c r="I99" s="587"/>
      <c r="J99" s="570" t="s">
        <v>120</v>
      </c>
      <c r="K99" s="571" t="s">
        <v>121</v>
      </c>
    </row>
    <row r="100" spans="1:11" ht="11.25">
      <c r="A100" s="538"/>
      <c r="B100" s="572"/>
      <c r="C100" s="573" t="s">
        <v>15</v>
      </c>
      <c r="D100" s="574" t="s">
        <v>122</v>
      </c>
      <c r="E100" s="575" t="s">
        <v>122</v>
      </c>
      <c r="F100" s="573" t="s">
        <v>15</v>
      </c>
      <c r="G100" s="574" t="s">
        <v>122</v>
      </c>
      <c r="H100" s="575" t="s">
        <v>122</v>
      </c>
      <c r="I100" s="573" t="s">
        <v>15</v>
      </c>
      <c r="J100" s="574" t="s">
        <v>122</v>
      </c>
      <c r="K100" s="575" t="s">
        <v>122</v>
      </c>
    </row>
    <row r="101" spans="1:11" ht="16.5" customHeight="1">
      <c r="A101" s="528" t="s">
        <v>123</v>
      </c>
      <c r="B101" s="588"/>
      <c r="C101" s="528">
        <v>240</v>
      </c>
      <c r="D101" s="558">
        <v>1</v>
      </c>
      <c r="E101" s="576"/>
      <c r="F101" s="528">
        <v>18</v>
      </c>
      <c r="G101" s="558">
        <v>1</v>
      </c>
      <c r="H101" s="565"/>
      <c r="I101" s="514">
        <v>11</v>
      </c>
      <c r="J101" s="558">
        <v>1</v>
      </c>
      <c r="K101" s="565"/>
    </row>
    <row r="102" spans="1:11" ht="6" customHeight="1">
      <c r="A102" s="551"/>
      <c r="B102" s="526"/>
      <c r="C102" s="551"/>
      <c r="D102" s="552"/>
      <c r="E102" s="556"/>
      <c r="F102" s="538"/>
      <c r="G102" s="524"/>
      <c r="H102" s="556"/>
      <c r="I102" s="524"/>
      <c r="J102" s="524"/>
      <c r="K102" s="556"/>
    </row>
    <row r="103" spans="1:11" ht="11.25">
      <c r="A103" s="548" t="s">
        <v>414</v>
      </c>
      <c r="B103" s="520" t="s">
        <v>415</v>
      </c>
      <c r="C103" s="535"/>
      <c r="D103" s="549"/>
      <c r="E103" s="521"/>
      <c r="F103" s="534"/>
      <c r="G103" s="534"/>
      <c r="H103" s="521"/>
      <c r="I103" s="534"/>
      <c r="J103" s="534"/>
      <c r="K103" s="521"/>
    </row>
    <row r="104" spans="1:11" ht="11.25">
      <c r="A104" s="535"/>
      <c r="B104" s="520" t="s">
        <v>416</v>
      </c>
      <c r="C104" s="535"/>
      <c r="D104" s="549"/>
      <c r="E104" s="550"/>
      <c r="F104" s="534"/>
      <c r="G104" s="549"/>
      <c r="H104" s="550"/>
      <c r="I104" s="534"/>
      <c r="J104" s="549"/>
      <c r="K104" s="550"/>
    </row>
    <row r="105" spans="1:11" ht="11.25">
      <c r="A105" s="535"/>
      <c r="B105" s="520" t="s">
        <v>417</v>
      </c>
      <c r="C105" s="535">
        <v>64</v>
      </c>
      <c r="D105" s="549">
        <v>0.26666666666666666</v>
      </c>
      <c r="E105" s="550">
        <v>0.26778242677824265</v>
      </c>
      <c r="F105" s="534">
        <v>5</v>
      </c>
      <c r="G105" s="549">
        <v>0.2777777777777778</v>
      </c>
      <c r="H105" s="550">
        <v>0.2777777777777778</v>
      </c>
      <c r="I105" s="520">
        <v>2</v>
      </c>
      <c r="J105" s="549">
        <v>0.18181818181818182</v>
      </c>
      <c r="K105" s="550">
        <v>0.18181818181818182</v>
      </c>
    </row>
    <row r="106" spans="1:11" ht="11.25">
      <c r="A106" s="535"/>
      <c r="B106" s="520" t="s">
        <v>418</v>
      </c>
      <c r="C106" s="535">
        <v>125</v>
      </c>
      <c r="D106" s="549">
        <v>0.5208333333333334</v>
      </c>
      <c r="E106" s="550">
        <v>0.5230125523012552</v>
      </c>
      <c r="F106" s="534">
        <v>7</v>
      </c>
      <c r="G106" s="549">
        <v>0.3888888888888889</v>
      </c>
      <c r="H106" s="550">
        <v>0.3888888888888889</v>
      </c>
      <c r="I106" s="520">
        <v>7</v>
      </c>
      <c r="J106" s="549">
        <v>0.6363636363636364</v>
      </c>
      <c r="K106" s="550">
        <v>0.6363636363636364</v>
      </c>
    </row>
    <row r="107" spans="1:11" ht="11.25">
      <c r="A107" s="535"/>
      <c r="B107" s="520" t="s">
        <v>419</v>
      </c>
      <c r="C107" s="535">
        <v>42</v>
      </c>
      <c r="D107" s="549">
        <v>0.175</v>
      </c>
      <c r="E107" s="550">
        <v>0.17573221757322174</v>
      </c>
      <c r="F107" s="534">
        <v>5</v>
      </c>
      <c r="G107" s="549">
        <v>0.2777777777777778</v>
      </c>
      <c r="H107" s="550">
        <v>0.2777777777777778</v>
      </c>
      <c r="I107" s="520">
        <v>2</v>
      </c>
      <c r="J107" s="549">
        <v>0.18181818181818182</v>
      </c>
      <c r="K107" s="550">
        <v>0.18181818181818182</v>
      </c>
    </row>
    <row r="108" spans="1:11" ht="11.25">
      <c r="A108" s="535"/>
      <c r="B108" s="520" t="s">
        <v>420</v>
      </c>
      <c r="C108" s="535">
        <v>8</v>
      </c>
      <c r="D108" s="549">
        <v>0.03333333333333333</v>
      </c>
      <c r="E108" s="550">
        <v>0.03347280334728033</v>
      </c>
      <c r="F108" s="534">
        <v>1</v>
      </c>
      <c r="G108" s="549">
        <v>0.05555555555555555</v>
      </c>
      <c r="H108" s="550">
        <v>0.05555555555555555</v>
      </c>
      <c r="I108" s="520">
        <v>0</v>
      </c>
      <c r="J108" s="549">
        <v>0</v>
      </c>
      <c r="K108" s="550">
        <v>0</v>
      </c>
    </row>
    <row r="109" spans="1:11" ht="11.25">
      <c r="A109" s="538"/>
      <c r="B109" s="525" t="s">
        <v>269</v>
      </c>
      <c r="C109" s="538">
        <v>1</v>
      </c>
      <c r="D109" s="552">
        <v>0.004166666666666667</v>
      </c>
      <c r="E109" s="541" t="s">
        <v>131</v>
      </c>
      <c r="F109" s="524">
        <v>0</v>
      </c>
      <c r="G109" s="552">
        <v>0</v>
      </c>
      <c r="H109" s="541" t="s">
        <v>131</v>
      </c>
      <c r="I109" s="525">
        <v>0</v>
      </c>
      <c r="J109" s="552">
        <v>0</v>
      </c>
      <c r="K109" s="541" t="s">
        <v>131</v>
      </c>
    </row>
    <row r="110" spans="1:11" ht="11.25">
      <c r="A110" s="548" t="s">
        <v>421</v>
      </c>
      <c r="B110" s="520" t="s">
        <v>422</v>
      </c>
      <c r="C110" s="535"/>
      <c r="D110" s="589"/>
      <c r="E110" s="553"/>
      <c r="F110" s="534"/>
      <c r="G110" s="589"/>
      <c r="H110" s="553"/>
      <c r="I110" s="534"/>
      <c r="J110" s="589"/>
      <c r="K110" s="553"/>
    </row>
    <row r="111" spans="1:11" ht="11.25">
      <c r="A111" s="535"/>
      <c r="B111" s="520" t="s">
        <v>423</v>
      </c>
      <c r="C111" s="548"/>
      <c r="D111" s="534"/>
      <c r="E111" s="521"/>
      <c r="F111" s="534"/>
      <c r="G111" s="534"/>
      <c r="H111" s="521"/>
      <c r="I111" s="534"/>
      <c r="J111" s="534"/>
      <c r="K111" s="521"/>
    </row>
    <row r="112" spans="1:11" ht="11.25">
      <c r="A112" s="535"/>
      <c r="B112" s="520" t="s">
        <v>417</v>
      </c>
      <c r="C112" s="535">
        <v>54</v>
      </c>
      <c r="D112" s="549">
        <v>0.225</v>
      </c>
      <c r="E112" s="550">
        <v>0.226890756302521</v>
      </c>
      <c r="F112" s="534">
        <v>5</v>
      </c>
      <c r="G112" s="549">
        <v>0.2777777777777778</v>
      </c>
      <c r="H112" s="550">
        <v>0.2777777777777778</v>
      </c>
      <c r="I112" s="520">
        <v>2</v>
      </c>
      <c r="J112" s="549">
        <v>0.18181818181818182</v>
      </c>
      <c r="K112" s="550">
        <v>0.18181818181818182</v>
      </c>
    </row>
    <row r="113" spans="1:11" ht="11.25">
      <c r="A113" s="535"/>
      <c r="B113" s="520" t="s">
        <v>418</v>
      </c>
      <c r="C113" s="535">
        <v>114</v>
      </c>
      <c r="D113" s="549">
        <v>0.475</v>
      </c>
      <c r="E113" s="550">
        <v>0.4789915966386555</v>
      </c>
      <c r="F113" s="534">
        <v>5</v>
      </c>
      <c r="G113" s="549">
        <v>0.2777777777777778</v>
      </c>
      <c r="H113" s="550">
        <v>0.2777777777777778</v>
      </c>
      <c r="I113" s="520">
        <v>5</v>
      </c>
      <c r="J113" s="549">
        <v>0.45454545454545453</v>
      </c>
      <c r="K113" s="550">
        <v>0.45454545454545453</v>
      </c>
    </row>
    <row r="114" spans="1:11" ht="11.25">
      <c r="A114" s="535"/>
      <c r="B114" s="520" t="s">
        <v>419</v>
      </c>
      <c r="C114" s="535">
        <v>57</v>
      </c>
      <c r="D114" s="549">
        <v>0.2375</v>
      </c>
      <c r="E114" s="550">
        <v>0.23949579831932774</v>
      </c>
      <c r="F114" s="534">
        <v>6</v>
      </c>
      <c r="G114" s="549">
        <v>0.3333333333333333</v>
      </c>
      <c r="H114" s="550">
        <v>0.3333333333333333</v>
      </c>
      <c r="I114" s="520">
        <v>4</v>
      </c>
      <c r="J114" s="549">
        <v>0.36363636363636365</v>
      </c>
      <c r="K114" s="550">
        <v>0.36363636363636365</v>
      </c>
    </row>
    <row r="115" spans="1:11" ht="11.25">
      <c r="A115" s="535"/>
      <c r="B115" s="520" t="s">
        <v>420</v>
      </c>
      <c r="C115" s="535">
        <v>13</v>
      </c>
      <c r="D115" s="549">
        <v>0.05416666666666667</v>
      </c>
      <c r="E115" s="550">
        <v>0.0546218487394958</v>
      </c>
      <c r="F115" s="534">
        <v>2</v>
      </c>
      <c r="G115" s="549">
        <v>0.1111111111111111</v>
      </c>
      <c r="H115" s="550">
        <v>0.1111111111111111</v>
      </c>
      <c r="I115" s="520">
        <v>0</v>
      </c>
      <c r="J115" s="549">
        <v>0</v>
      </c>
      <c r="K115" s="550">
        <v>0</v>
      </c>
    </row>
    <row r="116" spans="1:11" ht="11.25">
      <c r="A116" s="538"/>
      <c r="B116" s="525" t="s">
        <v>269</v>
      </c>
      <c r="C116" s="538">
        <v>2</v>
      </c>
      <c r="D116" s="552">
        <v>0.008333333333333333</v>
      </c>
      <c r="E116" s="541" t="s">
        <v>131</v>
      </c>
      <c r="F116" s="524">
        <v>0</v>
      </c>
      <c r="G116" s="552">
        <v>0</v>
      </c>
      <c r="H116" s="541" t="s">
        <v>131</v>
      </c>
      <c r="I116" s="525">
        <v>0</v>
      </c>
      <c r="J116" s="552">
        <v>0</v>
      </c>
      <c r="K116" s="541" t="s">
        <v>131</v>
      </c>
    </row>
    <row r="117" spans="1:11" ht="11.25">
      <c r="A117" s="548" t="s">
        <v>424</v>
      </c>
      <c r="B117" s="517" t="s">
        <v>422</v>
      </c>
      <c r="C117" s="527"/>
      <c r="D117" s="558"/>
      <c r="E117" s="576"/>
      <c r="G117" s="547"/>
      <c r="H117" s="550"/>
      <c r="J117" s="547"/>
      <c r="K117" s="550"/>
    </row>
    <row r="118" spans="1:11" ht="11.25">
      <c r="A118" s="535"/>
      <c r="B118" s="517" t="s">
        <v>425</v>
      </c>
      <c r="C118" s="535"/>
      <c r="D118" s="549"/>
      <c r="E118" s="550"/>
      <c r="G118" s="547"/>
      <c r="H118" s="550"/>
      <c r="J118" s="547"/>
      <c r="K118" s="550"/>
    </row>
    <row r="119" spans="1:11" ht="11.25">
      <c r="A119" s="535"/>
      <c r="B119" s="517" t="s">
        <v>417</v>
      </c>
      <c r="C119" s="535">
        <v>63</v>
      </c>
      <c r="D119" s="549">
        <v>0.2625</v>
      </c>
      <c r="E119" s="550">
        <v>0.26359832635983266</v>
      </c>
      <c r="F119" s="516">
        <v>3</v>
      </c>
      <c r="G119" s="547">
        <v>0.16666666666666666</v>
      </c>
      <c r="H119" s="550">
        <v>0.16666666666666666</v>
      </c>
      <c r="I119" s="517">
        <v>2</v>
      </c>
      <c r="J119" s="547">
        <v>0.18181818181818182</v>
      </c>
      <c r="K119" s="550">
        <v>0.18181818181818182</v>
      </c>
    </row>
    <row r="120" spans="1:11" ht="11.25">
      <c r="A120" s="535"/>
      <c r="B120" s="517" t="s">
        <v>418</v>
      </c>
      <c r="C120" s="535">
        <v>125</v>
      </c>
      <c r="D120" s="549">
        <v>0.5208333333333334</v>
      </c>
      <c r="E120" s="550">
        <v>0.5230125523012552</v>
      </c>
      <c r="F120" s="516">
        <v>9</v>
      </c>
      <c r="G120" s="547">
        <v>0.5</v>
      </c>
      <c r="H120" s="550">
        <v>0.5</v>
      </c>
      <c r="I120" s="517">
        <v>7</v>
      </c>
      <c r="J120" s="547">
        <v>0.6363636363636364</v>
      </c>
      <c r="K120" s="550">
        <v>0.6363636363636364</v>
      </c>
    </row>
    <row r="121" spans="1:11" ht="11.25">
      <c r="A121" s="535"/>
      <c r="B121" s="517" t="s">
        <v>419</v>
      </c>
      <c r="C121" s="535">
        <v>41</v>
      </c>
      <c r="D121" s="549">
        <v>0.17083333333333334</v>
      </c>
      <c r="E121" s="550">
        <v>0.17154811715481172</v>
      </c>
      <c r="F121" s="516">
        <v>6</v>
      </c>
      <c r="G121" s="547">
        <v>0.3333333333333333</v>
      </c>
      <c r="H121" s="550">
        <v>0.3333333333333333</v>
      </c>
      <c r="I121" s="517">
        <v>2</v>
      </c>
      <c r="J121" s="547">
        <v>0.18181818181818182</v>
      </c>
      <c r="K121" s="550">
        <v>0.18181818181818182</v>
      </c>
    </row>
    <row r="122" spans="1:11" ht="11.25">
      <c r="A122" s="535"/>
      <c r="B122" s="517" t="s">
        <v>420</v>
      </c>
      <c r="C122" s="535">
        <v>10</v>
      </c>
      <c r="D122" s="549">
        <v>0.041666666666666664</v>
      </c>
      <c r="E122" s="550">
        <v>0.04184100418410042</v>
      </c>
      <c r="F122" s="516">
        <v>0</v>
      </c>
      <c r="G122" s="547">
        <v>0</v>
      </c>
      <c r="H122" s="550">
        <v>0</v>
      </c>
      <c r="I122" s="517">
        <v>0</v>
      </c>
      <c r="J122" s="547">
        <v>0</v>
      </c>
      <c r="K122" s="550">
        <v>0</v>
      </c>
    </row>
    <row r="123" spans="1:11" ht="11.25">
      <c r="A123" s="538"/>
      <c r="B123" s="525" t="s">
        <v>269</v>
      </c>
      <c r="C123" s="538">
        <v>1</v>
      </c>
      <c r="D123" s="552">
        <v>0.004166666666666667</v>
      </c>
      <c r="E123" s="541" t="s">
        <v>131</v>
      </c>
      <c r="F123" s="524">
        <v>0</v>
      </c>
      <c r="G123" s="552">
        <v>0</v>
      </c>
      <c r="H123" s="541" t="s">
        <v>131</v>
      </c>
      <c r="I123" s="525">
        <v>0</v>
      </c>
      <c r="J123" s="552">
        <v>0</v>
      </c>
      <c r="K123" s="541" t="s">
        <v>131</v>
      </c>
    </row>
    <row r="124" spans="1:11" ht="11.25">
      <c r="A124" s="554">
        <v>24</v>
      </c>
      <c r="B124" s="517" t="s">
        <v>426</v>
      </c>
      <c r="C124" s="527"/>
      <c r="D124" s="558"/>
      <c r="E124" s="576"/>
      <c r="G124" s="547"/>
      <c r="H124" s="550"/>
      <c r="J124" s="547"/>
      <c r="K124" s="550"/>
    </row>
    <row r="125" spans="1:11" ht="11.25">
      <c r="A125" s="535"/>
      <c r="B125" s="517" t="s">
        <v>417</v>
      </c>
      <c r="C125" s="535">
        <v>111</v>
      </c>
      <c r="D125" s="549">
        <v>0.4625</v>
      </c>
      <c r="E125" s="550">
        <v>0.46443514644351463</v>
      </c>
      <c r="F125" s="516">
        <v>7</v>
      </c>
      <c r="G125" s="547">
        <v>0.3888888888888889</v>
      </c>
      <c r="H125" s="550">
        <v>0.3888888888888889</v>
      </c>
      <c r="I125" s="517">
        <v>5</v>
      </c>
      <c r="J125" s="547">
        <v>0.45454545454545453</v>
      </c>
      <c r="K125" s="550">
        <v>0.45454545454545453</v>
      </c>
    </row>
    <row r="126" spans="1:11" ht="11.25">
      <c r="A126" s="535"/>
      <c r="B126" s="517" t="s">
        <v>418</v>
      </c>
      <c r="C126" s="535">
        <v>110</v>
      </c>
      <c r="D126" s="549">
        <v>0.4583333333333333</v>
      </c>
      <c r="E126" s="550">
        <v>0.4602510460251046</v>
      </c>
      <c r="F126" s="516">
        <v>9</v>
      </c>
      <c r="G126" s="547">
        <v>0.5</v>
      </c>
      <c r="H126" s="550">
        <v>0.5</v>
      </c>
      <c r="I126" s="517">
        <v>5</v>
      </c>
      <c r="J126" s="547">
        <v>0.45454545454545453</v>
      </c>
      <c r="K126" s="550">
        <v>0.45454545454545453</v>
      </c>
    </row>
    <row r="127" spans="1:11" ht="11.25">
      <c r="A127" s="535"/>
      <c r="B127" s="517" t="s">
        <v>419</v>
      </c>
      <c r="C127" s="535">
        <v>16</v>
      </c>
      <c r="D127" s="549">
        <v>0.06666666666666667</v>
      </c>
      <c r="E127" s="550">
        <v>0.06694560669456066</v>
      </c>
      <c r="F127" s="516">
        <v>2</v>
      </c>
      <c r="G127" s="547">
        <v>0.1111111111111111</v>
      </c>
      <c r="H127" s="550">
        <v>0.1111111111111111</v>
      </c>
      <c r="I127" s="517">
        <v>1</v>
      </c>
      <c r="J127" s="547">
        <v>0.09090909090909091</v>
      </c>
      <c r="K127" s="550">
        <v>0.09090909090909091</v>
      </c>
    </row>
    <row r="128" spans="1:11" ht="11.25">
      <c r="A128" s="535"/>
      <c r="B128" s="517" t="s">
        <v>420</v>
      </c>
      <c r="C128" s="535">
        <v>2</v>
      </c>
      <c r="D128" s="549">
        <v>0.008333333333333333</v>
      </c>
      <c r="E128" s="550">
        <v>0.008368200836820083</v>
      </c>
      <c r="F128" s="516">
        <v>0</v>
      </c>
      <c r="G128" s="547">
        <v>0</v>
      </c>
      <c r="H128" s="550">
        <v>0</v>
      </c>
      <c r="I128" s="517">
        <v>0</v>
      </c>
      <c r="J128" s="547">
        <v>0</v>
      </c>
      <c r="K128" s="550">
        <v>0</v>
      </c>
    </row>
    <row r="129" spans="1:11" ht="11.25">
      <c r="A129" s="538"/>
      <c r="B129" s="525" t="s">
        <v>269</v>
      </c>
      <c r="C129" s="538">
        <v>1</v>
      </c>
      <c r="D129" s="552">
        <v>0.004166666666666667</v>
      </c>
      <c r="E129" s="541" t="s">
        <v>131</v>
      </c>
      <c r="F129" s="524">
        <v>0</v>
      </c>
      <c r="G129" s="552">
        <v>0</v>
      </c>
      <c r="H129" s="541" t="s">
        <v>131</v>
      </c>
      <c r="I129" s="525">
        <v>0</v>
      </c>
      <c r="J129" s="552">
        <v>0</v>
      </c>
      <c r="K129" s="541" t="s">
        <v>131</v>
      </c>
    </row>
    <row r="130" spans="1:11" ht="11.25">
      <c r="A130" s="554">
        <v>25</v>
      </c>
      <c r="B130" s="517" t="s">
        <v>427</v>
      </c>
      <c r="C130" s="535"/>
      <c r="D130" s="549"/>
      <c r="E130" s="550"/>
      <c r="G130" s="547"/>
      <c r="H130" s="550"/>
      <c r="I130" s="517"/>
      <c r="J130" s="547"/>
      <c r="K130" s="550"/>
    </row>
    <row r="131" spans="1:11" ht="11.25">
      <c r="A131" s="535"/>
      <c r="B131" s="517" t="s">
        <v>428</v>
      </c>
      <c r="C131" s="535">
        <v>6</v>
      </c>
      <c r="D131" s="549">
        <v>0.025</v>
      </c>
      <c r="E131" s="550">
        <v>0.025210084033613446</v>
      </c>
      <c r="F131" s="516">
        <v>0</v>
      </c>
      <c r="G131" s="547">
        <v>0</v>
      </c>
      <c r="H131" s="550">
        <v>0</v>
      </c>
      <c r="I131" s="517">
        <v>0</v>
      </c>
      <c r="J131" s="547">
        <v>0</v>
      </c>
      <c r="K131" s="550">
        <v>0</v>
      </c>
    </row>
    <row r="132" spans="1:11" ht="11.25">
      <c r="A132" s="535"/>
      <c r="B132" s="517" t="s">
        <v>429</v>
      </c>
      <c r="C132" s="535">
        <v>215</v>
      </c>
      <c r="D132" s="549">
        <v>0.8958333333333334</v>
      </c>
      <c r="E132" s="550">
        <v>0.9033613445378151</v>
      </c>
      <c r="F132" s="516">
        <v>17</v>
      </c>
      <c r="G132" s="547">
        <v>0.9444444444444444</v>
      </c>
      <c r="H132" s="550">
        <v>0.9444444444444444</v>
      </c>
      <c r="I132" s="517">
        <v>11</v>
      </c>
      <c r="J132" s="547">
        <v>1</v>
      </c>
      <c r="K132" s="550">
        <v>1</v>
      </c>
    </row>
    <row r="133" spans="1:11" ht="11.25">
      <c r="A133" s="535"/>
      <c r="B133" s="517" t="s">
        <v>430</v>
      </c>
      <c r="C133" s="535">
        <v>17</v>
      </c>
      <c r="D133" s="549">
        <v>0.07083333333333333</v>
      </c>
      <c r="E133" s="550">
        <v>0.07142857142857142</v>
      </c>
      <c r="F133" s="516">
        <v>1</v>
      </c>
      <c r="G133" s="547">
        <v>0.05555555555555555</v>
      </c>
      <c r="H133" s="550">
        <v>0.05555555555555555</v>
      </c>
      <c r="I133" s="517">
        <v>0</v>
      </c>
      <c r="J133" s="547">
        <v>0</v>
      </c>
      <c r="K133" s="550">
        <v>0</v>
      </c>
    </row>
    <row r="134" spans="1:11" ht="11.25">
      <c r="A134" s="538"/>
      <c r="B134" s="525" t="s">
        <v>269</v>
      </c>
      <c r="C134" s="538">
        <v>2</v>
      </c>
      <c r="D134" s="552">
        <v>0.008333333333333333</v>
      </c>
      <c r="E134" s="541" t="s">
        <v>131</v>
      </c>
      <c r="F134" s="524">
        <v>0</v>
      </c>
      <c r="G134" s="552">
        <v>0</v>
      </c>
      <c r="H134" s="541" t="s">
        <v>131</v>
      </c>
      <c r="I134" s="590">
        <v>0</v>
      </c>
      <c r="J134" s="552">
        <v>0</v>
      </c>
      <c r="K134" s="541" t="s">
        <v>131</v>
      </c>
    </row>
    <row r="135" spans="1:11" ht="11.25">
      <c r="A135" s="527" t="s">
        <v>369</v>
      </c>
      <c r="B135" s="531"/>
      <c r="C135" s="531"/>
      <c r="D135" s="577"/>
      <c r="E135" s="577"/>
      <c r="F135" s="531"/>
      <c r="G135" s="577"/>
      <c r="H135" s="577"/>
      <c r="I135" s="531"/>
      <c r="J135" s="577"/>
      <c r="K135" s="578"/>
    </row>
    <row r="136" spans="1:11" ht="11.25">
      <c r="A136" s="703" t="s">
        <v>351</v>
      </c>
      <c r="B136" s="704"/>
      <c r="C136" s="524"/>
      <c r="D136" s="524"/>
      <c r="E136" s="524"/>
      <c r="F136" s="524"/>
      <c r="G136" s="524"/>
      <c r="H136" s="524"/>
      <c r="I136" s="524"/>
      <c r="J136" s="524"/>
      <c r="K136" s="556"/>
    </row>
  </sheetData>
  <mergeCells count="1">
    <mergeCell ref="A136:B136"/>
  </mergeCells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rowBreaks count="1" manualBreakCount="1">
    <brk id="4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Ferguson</dc:creator>
  <cp:keywords/>
  <dc:description/>
  <cp:lastModifiedBy>pmb</cp:lastModifiedBy>
  <cp:lastPrinted>2007-04-15T16:25:50Z</cp:lastPrinted>
  <dcterms:created xsi:type="dcterms:W3CDTF">1998-04-20T19:58:47Z</dcterms:created>
  <dcterms:modified xsi:type="dcterms:W3CDTF">2007-04-19T20:07:36Z</dcterms:modified>
  <cp:category/>
  <cp:version/>
  <cp:contentType/>
  <cp:contentStatus/>
</cp:coreProperties>
</file>