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940" windowHeight="8640" firstSheet="8" activeTab="12"/>
  </bookViews>
  <sheets>
    <sheet name="Contents" sheetId="1" r:id="rId1"/>
    <sheet name="Tie Out" sheetId="2" r:id="rId2"/>
    <sheet name="GradResp-Schools" sheetId="3" r:id="rId3"/>
    <sheet name="GradResp-Charts" sheetId="4" r:id="rId4"/>
    <sheet name="Part1-Schools" sheetId="5" r:id="rId5"/>
    <sheet name="Part1-SchoolsCharts" sheetId="6" r:id="rId6"/>
    <sheet name="Part2-SchoolsCharts" sheetId="7" r:id="rId7"/>
    <sheet name="Part3-Schools" sheetId="8" r:id="rId8"/>
    <sheet name="Part3-SchoolsCharts" sheetId="9" r:id="rId9"/>
    <sheet name="Part4-Schools" sheetId="10" r:id="rId10"/>
    <sheet name="Part5-Schools" sheetId="11" r:id="rId11"/>
    <sheet name="Part 6-Schools" sheetId="12" r:id="rId12"/>
    <sheet name="Part 6-SchoolsCharts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gradres2">'[5]Tie Out'!$A$71:$G$132</definedName>
    <definedName name="gradres3">'[5]Tie Out'!$B$19</definedName>
    <definedName name="GradResp">'[5]Tie Out'!$A$2:$G$70</definedName>
    <definedName name="GradResp1">'[5]Tie Out'!$A$2:$G$70</definedName>
    <definedName name="GradResp2">'[5]Tie Out'!$A$71:$G$132</definedName>
    <definedName name="GradRespTot">'[5]Tie Out'!$B$19</definedName>
    <definedName name="GradRespTot2">'[5]Tie Out'!$E$19</definedName>
    <definedName name="n2" localSheetId="0">#REF!</definedName>
    <definedName name="n2" localSheetId="7">'Part3-Schools'!#REF!</definedName>
    <definedName name="n2" localSheetId="8">'Part3-SchoolsCharts'!#REF!</definedName>
    <definedName name="n2">'[3]PART2'!$C$14</definedName>
    <definedName name="n4" localSheetId="0">#REF!</definedName>
    <definedName name="n4" localSheetId="6">'[7]PART2'!#REF!</definedName>
    <definedName name="n4" localSheetId="7">'Part3-Schools'!#REF!</definedName>
    <definedName name="n4" localSheetId="8">'Part3-SchoolsCharts'!#REF!</definedName>
    <definedName name="n4" localSheetId="9">'[8]PART4'!#REF!</definedName>
    <definedName name="n4" localSheetId="10">'[9]Part5'!#REF!</definedName>
    <definedName name="n4">'[6]PART2'!#REF!</definedName>
    <definedName name="n5" localSheetId="0">#REF!</definedName>
    <definedName name="n5" localSheetId="7">'Part3-Schools'!#REF!</definedName>
    <definedName name="n5" localSheetId="8">'Part3-SchoolsCharts'!#REF!</definedName>
    <definedName name="n5">'[3]PART2'!$C$33</definedName>
    <definedName name="n6" localSheetId="0">#REF!</definedName>
    <definedName name="n6" localSheetId="7">'Part3-Schools'!#REF!</definedName>
    <definedName name="n6" localSheetId="8">'Part3-SchoolsCharts'!#REF!</definedName>
    <definedName name="n6" localSheetId="10">'[9]Part5'!#REF!</definedName>
    <definedName name="n6">'[3]PART2'!$C$38</definedName>
    <definedName name="n8" localSheetId="0">#REF!</definedName>
    <definedName name="n8" localSheetId="6">'[7]PART2'!#REF!</definedName>
    <definedName name="n8" localSheetId="7">'Part3-Schools'!#REF!</definedName>
    <definedName name="n8" localSheetId="8">'Part3-SchoolsCharts'!#REF!</definedName>
    <definedName name="n8">'[6]PART2'!#REF!</definedName>
    <definedName name="NewAll" localSheetId="2">'GradResp-Schools'!#REF!</definedName>
    <definedName name="NewAll">#REF!</definedName>
    <definedName name="NewAll1">'[5]GRADRESP'!$B$39</definedName>
    <definedName name="NewRes" localSheetId="2">'GradResp-Schools'!#REF!</definedName>
    <definedName name="NewRes">#REF!</definedName>
    <definedName name="nn2">#REF!</definedName>
    <definedName name="nn2a">'[6]PART1'!$C$14</definedName>
    <definedName name="nn4" localSheetId="2">#REF!</definedName>
    <definedName name="nn4">#REF!</definedName>
    <definedName name="nn4a">'[6]PART1'!#REF!</definedName>
    <definedName name="nn5">#REF!</definedName>
    <definedName name="nn5a">'[6]PART1'!$C$45</definedName>
    <definedName name="nn6">#REF!</definedName>
    <definedName name="nn6a">'[6]PART1'!$C$59</definedName>
    <definedName name="nn8" localSheetId="2">#REF!</definedName>
    <definedName name="nn8">#REF!</definedName>
    <definedName name="nn8a">'[6]PART1'!#REF!</definedName>
    <definedName name="no" localSheetId="7">'Part3-Schools'!$B$15</definedName>
    <definedName name="no" localSheetId="8">'Part3-SchoolsCharts'!$B$15</definedName>
    <definedName name="no">#REF!</definedName>
    <definedName name="noa">'[6]PART1'!$B$14</definedName>
    <definedName name="page1" localSheetId="0">#REF!</definedName>
    <definedName name="page1" localSheetId="2">'GradResp-Schools'!$A$1:$A$38</definedName>
    <definedName name="page1" localSheetId="7">'Part3-Schools'!$A$1:$B$25</definedName>
    <definedName name="page1" localSheetId="8">'Part3-SchoolsCharts'!$A$1:$B$36</definedName>
    <definedName name="page1">'Tie Out'!$A$2:$G$70</definedName>
    <definedName name="page1a" localSheetId="0">#REF!</definedName>
    <definedName name="Page1a">'[5]Tie Out'!$A$2:$G$70</definedName>
    <definedName name="page1aa">'[6]Part5'!$M$1:$Q$40</definedName>
    <definedName name="page1b">'[6]PART2'!$A$1:$E$63</definedName>
    <definedName name="page2" localSheetId="0">#REF!</definedName>
    <definedName name="page2" localSheetId="2">'GradResp-Schools'!$A$39:$A$61</definedName>
    <definedName name="page2" localSheetId="7">'Part3-Schools'!$A$27:$B$27</definedName>
    <definedName name="page2" localSheetId="8">'Part3-SchoolsCharts'!$A$37:$B$37</definedName>
    <definedName name="page2">'Tie Out'!$A$71:$G$132</definedName>
    <definedName name="Page2a">'[5]Tie Out'!$A$71:$G$132</definedName>
    <definedName name="page2aa">'[6]PART2'!$A$64:$H$92</definedName>
    <definedName name="page3" localSheetId="7">'Part3-Schools'!$A$28:$B$39</definedName>
    <definedName name="page3" localSheetId="8">'Part3-SchoolsCharts'!$A$39:$B$50</definedName>
    <definedName name="page3">#REF!</definedName>
    <definedName name="page3a">'[6]PART1'!$A$368:$K$517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3">'GradResp-Charts'!$J$1:$AC$53</definedName>
    <definedName name="_xlnm.Print_Area" localSheetId="2">'GradResp-Schools'!$A$1:$G$119</definedName>
    <definedName name="_xlnm.Print_Area" localSheetId="11">'Part 6-Schools'!$A$1:$H$193</definedName>
    <definedName name="_xlnm.Print_Area" localSheetId="12">'Part 6-SchoolsCharts'!$T$1:$AQ$56</definedName>
    <definedName name="_xlnm.Print_Area" localSheetId="4">'Part1-Schools'!$A$1:$H$167</definedName>
    <definedName name="_xlnm.Print_Area" localSheetId="5">'Part1-SchoolsCharts'!$K$1:$AD$57</definedName>
    <definedName name="_xlnm.Print_Area" localSheetId="6">'Part2-SchoolsCharts'!$A$44:$G$101</definedName>
    <definedName name="_xlnm.Print_Area" localSheetId="7">'Part3-Schools'!$A$1:$H$27</definedName>
    <definedName name="_xlnm.Print_Area" localSheetId="8">'Part3-SchoolsCharts'!$A$39:$G$97</definedName>
    <definedName name="_xlnm.Print_Area" localSheetId="9">'Part4-Schools'!$A$1:$H$77</definedName>
    <definedName name="_xlnm.Print_Area" localSheetId="10">'Part5-Schools'!$A$1:$H$41</definedName>
    <definedName name="_xlnm.Print_Area" localSheetId="1">'Tie Out'!$A$1:$D$34</definedName>
    <definedName name="print1" localSheetId="11">'[10]PART1'!$A$8:$E$133</definedName>
    <definedName name="print1" localSheetId="12">'[10]PART1'!$A$8:$E$133</definedName>
    <definedName name="print1">#REF!</definedName>
    <definedName name="print1a">'[6]PART1'!$A$8:$E$158</definedName>
    <definedName name="q10mo" localSheetId="0">#REF!</definedName>
    <definedName name="q10mo">'[4]PART1'!$I$548</definedName>
    <definedName name="q10n" localSheetId="0">#REF!</definedName>
    <definedName name="q10n" localSheetId="7">'Part3-Schools'!#REF!</definedName>
    <definedName name="q10n" localSheetId="8">'Part3-SchoolsCharts'!#REF!</definedName>
    <definedName name="q10n">'[4]PART1'!$C$180</definedName>
    <definedName name="q10nb" localSheetId="0">#REF!</definedName>
    <definedName name="q10nb" localSheetId="7">'Part3-Schools'!#REF!</definedName>
    <definedName name="q10nb" localSheetId="8">'Part3-SchoolsCharts'!#REF!</definedName>
    <definedName name="q10nb">'[4]PART1'!$F$548</definedName>
    <definedName name="q10nf" localSheetId="0">#REF!</definedName>
    <definedName name="q10nf" localSheetId="7">'Part3-Schools'!#REF!</definedName>
    <definedName name="q10nf" localSheetId="8">'Part3-SchoolsCharts'!#REF!</definedName>
    <definedName name="q10nf">'[4]PART1'!$F$364</definedName>
    <definedName name="q10nm" localSheetId="0">#REF!</definedName>
    <definedName name="q10nm" localSheetId="7">'Part3-Schools'!#REF!</definedName>
    <definedName name="q10nm" localSheetId="8">'Part3-SchoolsCharts'!#REF!</definedName>
    <definedName name="q10nm">'[4]PART1'!$C$364</definedName>
    <definedName name="q10no" localSheetId="0">#REF!</definedName>
    <definedName name="q10no" localSheetId="7">'Part3-Schools'!#REF!</definedName>
    <definedName name="q10no" localSheetId="8">'Part3-SchoolsCharts'!#REF!</definedName>
    <definedName name="q10no">'[4]PART1'!$I$548</definedName>
    <definedName name="q10nw" localSheetId="0">#REF!</definedName>
    <definedName name="q10nw" localSheetId="7">'Part3-Schools'!#REF!</definedName>
    <definedName name="q10nw" localSheetId="8">'Part3-SchoolsCharts'!#REF!</definedName>
    <definedName name="q10nw">'[4]PART1'!$C$548</definedName>
    <definedName name="q11a" localSheetId="0">#REF!</definedName>
    <definedName name="q11a">'[3]PART2'!$C$19</definedName>
    <definedName name="q11an" localSheetId="0">#REF!</definedName>
    <definedName name="q11an">'[3]PART2'!$C$19</definedName>
    <definedName name="q11anb" localSheetId="0">#REF!</definedName>
    <definedName name="q11anb">'[3]PART2'!$F$105</definedName>
    <definedName name="q11anf" localSheetId="0">#REF!</definedName>
    <definedName name="q11anf">'[3]PART2'!$F$62</definedName>
    <definedName name="q11anm" localSheetId="0">#REF!</definedName>
    <definedName name="q11anm">'[3]PART2'!$C$62</definedName>
    <definedName name="q11ano" localSheetId="0">#REF!</definedName>
    <definedName name="q11ano">'[3]PART2'!$I$105</definedName>
    <definedName name="q11anw" localSheetId="0">#REF!</definedName>
    <definedName name="q11anw">'[3]PART2'!$C$105</definedName>
    <definedName name="q11n">#REF!</definedName>
    <definedName name="q11na">'[6]PART1'!$C$27</definedName>
    <definedName name="q11nb" localSheetId="0">#REF!</definedName>
    <definedName name="q11nb">'[3]PART2'!$F$119</definedName>
    <definedName name="q11nf" localSheetId="0">#REF!</definedName>
    <definedName name="q11nf">'[3]PART2'!$F$76</definedName>
    <definedName name="q11nm" localSheetId="0">#REF!</definedName>
    <definedName name="q11nm">'[3]PART2'!$C$76</definedName>
    <definedName name="q11no" localSheetId="0">#REF!</definedName>
    <definedName name="q11no">'[3]PART2'!$I$119</definedName>
    <definedName name="q11nw" localSheetId="0">#REF!</definedName>
    <definedName name="q11nw">'[3]PART2'!$C$119</definedName>
    <definedName name="q12n" localSheetId="0">#REF!</definedName>
    <definedName name="q12n">'[3]PART2'!$C$42</definedName>
    <definedName name="q12nb" localSheetId="0">#REF!</definedName>
    <definedName name="q12nb">'[3]PART2'!$F$128</definedName>
    <definedName name="q12nf" localSheetId="0">#REF!</definedName>
    <definedName name="q12nf">'[3]PART2'!$F$85</definedName>
    <definedName name="q12nm" localSheetId="0">#REF!</definedName>
    <definedName name="q12nm">'[3]PART2'!$C$85</definedName>
    <definedName name="q12no" localSheetId="0">#REF!</definedName>
    <definedName name="q12no">'[3]PART2'!$I$128</definedName>
    <definedName name="q12nw" localSheetId="0">#REF!</definedName>
    <definedName name="q12nw">'[3]PART2'!$C$128</definedName>
    <definedName name="q13n" localSheetId="0">#REF!</definedName>
    <definedName name="q13n" localSheetId="7">'Part3-Schools'!#REF!</definedName>
    <definedName name="q13n" localSheetId="8">'Part3-SchoolsCharts'!#REF!</definedName>
    <definedName name="q13n">'[2]PART3'!$C$17</definedName>
    <definedName name="q13nb" localSheetId="0">#REF!</definedName>
    <definedName name="q13nb" localSheetId="7">'Part3-Schools'!#REF!</definedName>
    <definedName name="q13nb" localSheetId="8">'Part3-SchoolsCharts'!#REF!</definedName>
    <definedName name="q13nb">'[2]PART3'!$F$71</definedName>
    <definedName name="q13nf" localSheetId="0">#REF!</definedName>
    <definedName name="q13nf" localSheetId="7">'Part3-Schools'!#REF!</definedName>
    <definedName name="q13nf" localSheetId="8">'Part3-SchoolsCharts'!#REF!</definedName>
    <definedName name="q13nf">'[2]PART3'!$F$40</definedName>
    <definedName name="q13nm" localSheetId="0">#REF!</definedName>
    <definedName name="q13nm" localSheetId="7">'Part3-Schools'!#REF!</definedName>
    <definedName name="q13nm" localSheetId="8">'Part3-SchoolsCharts'!#REF!</definedName>
    <definedName name="q13nm">'[2]PART3'!$C$40</definedName>
    <definedName name="q13no" localSheetId="0">#REF!</definedName>
    <definedName name="q13no" localSheetId="7">'Part3-Schools'!#REF!</definedName>
    <definedName name="q13no" localSheetId="8">'Part3-SchoolsCharts'!#REF!</definedName>
    <definedName name="q13no">'[2]PART3'!$I$71</definedName>
    <definedName name="q13nw" localSheetId="0">#REF!</definedName>
    <definedName name="q13nw" localSheetId="7">'Part3-Schools'!#REF!</definedName>
    <definedName name="q13nw" localSheetId="8">'Part3-SchoolsCharts'!#REF!</definedName>
    <definedName name="q13nw">'[2]PART3'!$C$71</definedName>
    <definedName name="q14n" localSheetId="0">#REF!</definedName>
    <definedName name="q14n" localSheetId="7">'Part3-Schools'!#REF!</definedName>
    <definedName name="q14n" localSheetId="8">'Part3-SchoolsCharts'!#REF!</definedName>
    <definedName name="q14n">'[2]PART3'!$C$26</definedName>
    <definedName name="q14nb" localSheetId="0">#REF!</definedName>
    <definedName name="q14nb" localSheetId="7">'Part3-Schools'!#REF!</definedName>
    <definedName name="q14nb" localSheetId="8">'Part3-SchoolsCharts'!#REF!</definedName>
    <definedName name="q14nb">'[2]PART3'!$F$80</definedName>
    <definedName name="q14nf" localSheetId="0">#REF!</definedName>
    <definedName name="q14nf" localSheetId="7">'Part3-Schools'!#REF!</definedName>
    <definedName name="q14nf" localSheetId="8">'Part3-SchoolsCharts'!#REF!</definedName>
    <definedName name="q14nf">'[2]PART3'!$F$57</definedName>
    <definedName name="q14nm" localSheetId="0">#REF!</definedName>
    <definedName name="q14nm" localSheetId="7">'Part3-Schools'!#REF!</definedName>
    <definedName name="q14nm" localSheetId="8">'Part3-SchoolsCharts'!#REF!</definedName>
    <definedName name="q14nm">'[2]PART3'!$C$57</definedName>
    <definedName name="q14no" localSheetId="0">#REF!</definedName>
    <definedName name="q14no" localSheetId="7">'Part3-Schools'!#REF!</definedName>
    <definedName name="q14no" localSheetId="8">'Part3-SchoolsCharts'!#REF!</definedName>
    <definedName name="q14no">'[2]PART3'!$I$80</definedName>
    <definedName name="q14nw" localSheetId="0">#REF!</definedName>
    <definedName name="q14nw" localSheetId="7">'Part3-Schools'!#REF!</definedName>
    <definedName name="q14nw" localSheetId="8">'Part3-SchoolsCharts'!#REF!</definedName>
    <definedName name="q14nw">'[2]PART3'!$C$80</definedName>
    <definedName name="q15an" localSheetId="0">#REF!</definedName>
    <definedName name="q15an">'[1]PART6'!$C$16</definedName>
    <definedName name="q15anb" localSheetId="0">#REF!</definedName>
    <definedName name="q15anb">'[1]PART6'!$F$419</definedName>
    <definedName name="q15anf" localSheetId="0">#REF!</definedName>
    <definedName name="q15anf">'[1]PART6'!$F$214</definedName>
    <definedName name="q15anm" localSheetId="0">#REF!</definedName>
    <definedName name="q15anm">'[1]PART6'!$C$214</definedName>
    <definedName name="q15ano" localSheetId="0">#REF!</definedName>
    <definedName name="q15ano">'[1]PART6'!$I$419</definedName>
    <definedName name="q15anw" localSheetId="0">#REF!</definedName>
    <definedName name="q15anw">'[1]PART6'!$C$419</definedName>
    <definedName name="q15bn" localSheetId="0">#REF!</definedName>
    <definedName name="q15bn">'[1]PART6'!$C$23</definedName>
    <definedName name="q15bnb" localSheetId="0">#REF!</definedName>
    <definedName name="q15bnb">'[1]PART6'!$F$426</definedName>
    <definedName name="q15bnf" localSheetId="0">#REF!</definedName>
    <definedName name="q15bnf">'[1]PART6'!$F$221</definedName>
    <definedName name="q15bnm" localSheetId="0">#REF!</definedName>
    <definedName name="q15bnm">'[1]PART6'!$C$221</definedName>
    <definedName name="q15bno" localSheetId="0">#REF!</definedName>
    <definedName name="q15bno">'[1]PART6'!$I$426</definedName>
    <definedName name="q15bnw" localSheetId="0">#REF!</definedName>
    <definedName name="q15bnw">'[1]PART6'!$C$426</definedName>
    <definedName name="q15cn" localSheetId="0">#REF!</definedName>
    <definedName name="q15cn">'[1]PART6'!$C$31</definedName>
    <definedName name="q15cnb" localSheetId="0">#REF!</definedName>
    <definedName name="q15cnb">'[1]PART6'!$F$434</definedName>
    <definedName name="q15cnf" localSheetId="0">#REF!</definedName>
    <definedName name="q15cnf">'[1]PART6'!$F$229</definedName>
    <definedName name="q15cnm" localSheetId="0">#REF!</definedName>
    <definedName name="q15cnm">'[1]PART6'!$C$229</definedName>
    <definedName name="q15cno" localSheetId="0">#REF!</definedName>
    <definedName name="q15cno">'[1]PART6'!$I$434</definedName>
    <definedName name="q15cnw" localSheetId="0">#REF!</definedName>
    <definedName name="q15cnw">'[1]PART6'!$C$434</definedName>
    <definedName name="q15dn" localSheetId="0">#REF!</definedName>
    <definedName name="q15dn">'[1]PART6'!$C$38</definedName>
    <definedName name="q15dnb" localSheetId="0">#REF!</definedName>
    <definedName name="q15dnb">'[1]PART6'!$F$450</definedName>
    <definedName name="q15dnf" localSheetId="0">#REF!</definedName>
    <definedName name="q15dnf">'[1]PART6'!$F$236</definedName>
    <definedName name="q15dnm" localSheetId="0">#REF!</definedName>
    <definedName name="q15dnm">'[1]PART6'!$C$236</definedName>
    <definedName name="q15dno" localSheetId="0">#REF!</definedName>
    <definedName name="q15dno">'[1]PART6'!$I$450</definedName>
    <definedName name="q15dnw" localSheetId="0">#REF!</definedName>
    <definedName name="q15dnw">'[1]PART6'!$C$450</definedName>
    <definedName name="q15en" localSheetId="0">#REF!</definedName>
    <definedName name="q15en">'[1]PART6'!$C$45</definedName>
    <definedName name="q15enb" localSheetId="0">#REF!</definedName>
    <definedName name="q15enb">'[1]PART6'!$F$457</definedName>
    <definedName name="q15enf" localSheetId="0">#REF!</definedName>
    <definedName name="q15enf">'[1]PART6'!$F$243</definedName>
    <definedName name="q15enm" localSheetId="0">#REF!</definedName>
    <definedName name="q15enm">'[1]PART6'!$C$243</definedName>
    <definedName name="q15eno" localSheetId="0">#REF!</definedName>
    <definedName name="q15eno">'[1]PART6'!$I$457</definedName>
    <definedName name="q15enw" localSheetId="0">#REF!</definedName>
    <definedName name="q15enw">'[1]PART6'!$C$457</definedName>
    <definedName name="q15fn" localSheetId="0">#REF!</definedName>
    <definedName name="q15fn">'[1]PART6'!$C$60</definedName>
    <definedName name="q15fnb" localSheetId="0">#REF!</definedName>
    <definedName name="q15fnb">'[1]PART6'!$F$464</definedName>
    <definedName name="q15fnf" localSheetId="0">#REF!</definedName>
    <definedName name="q15fnf">'[1]PART6'!$F$259</definedName>
    <definedName name="q15fnm" localSheetId="0">#REF!</definedName>
    <definedName name="q15fnm">'[1]PART6'!$C$259</definedName>
    <definedName name="q15fno" localSheetId="0">#REF!</definedName>
    <definedName name="q15fno">'[1]PART6'!$I$464</definedName>
    <definedName name="q15fnw" localSheetId="0">#REF!</definedName>
    <definedName name="q15fnw">'[1]PART6'!$C$464</definedName>
    <definedName name="q15gn" localSheetId="0">#REF!</definedName>
    <definedName name="q15gn">'[1]PART6'!$C$67</definedName>
    <definedName name="q15gnb" localSheetId="0">#REF!</definedName>
    <definedName name="q15gnb">'[1]PART6'!$F$471</definedName>
    <definedName name="q15gnf" localSheetId="0">#REF!</definedName>
    <definedName name="q15gnf">'[1]PART6'!$F$266</definedName>
    <definedName name="q15gnm" localSheetId="0">#REF!</definedName>
    <definedName name="q15gnm">'[1]PART6'!$C$266</definedName>
    <definedName name="q15gno" localSheetId="0">#REF!</definedName>
    <definedName name="q15gno">'[1]PART6'!$I$471</definedName>
    <definedName name="q15gnw" localSheetId="0">#REF!</definedName>
    <definedName name="q15gnw">'[1]PART6'!$C$471</definedName>
    <definedName name="q15hn" localSheetId="0">#REF!</definedName>
    <definedName name="q15hn">'[1]PART6'!$C$74</definedName>
    <definedName name="q15hnb" localSheetId="0">#REF!</definedName>
    <definedName name="q15hnb">'[1]PART6'!$F$478</definedName>
    <definedName name="q15hnf" localSheetId="0">#REF!</definedName>
    <definedName name="q15hnf">'[1]PART6'!$F$273</definedName>
    <definedName name="q15hnm" localSheetId="0">#REF!</definedName>
    <definedName name="q15hnm">'[1]PART6'!$C$273</definedName>
    <definedName name="q15hno" localSheetId="0">#REF!</definedName>
    <definedName name="q15hno">'[1]PART6'!$I$478</definedName>
    <definedName name="q15hnw" localSheetId="0">#REF!</definedName>
    <definedName name="q15hnw">'[1]PART6'!$C$478</definedName>
    <definedName name="q15in" localSheetId="0">#REF!</definedName>
    <definedName name="q15in">'[1]PART6'!$C$81</definedName>
    <definedName name="q15inb" localSheetId="0">#REF!</definedName>
    <definedName name="q15inb">'[1]PART6'!$F$494</definedName>
    <definedName name="q15inf" localSheetId="0">#REF!</definedName>
    <definedName name="q15inf">'[1]PART6'!$F$280</definedName>
    <definedName name="q15inm" localSheetId="0">#REF!</definedName>
    <definedName name="q15inm">'[1]PART6'!$C$280</definedName>
    <definedName name="q15ino" localSheetId="0">#REF!</definedName>
    <definedName name="q15ino">'[1]PART6'!$I$494</definedName>
    <definedName name="q15inw" localSheetId="0">#REF!</definedName>
    <definedName name="q15inw">'[1]PART6'!$C$494</definedName>
    <definedName name="q15jn" localSheetId="0">#REF!</definedName>
    <definedName name="q15jn">'[1]PART6'!$C$88</definedName>
    <definedName name="q15jnb" localSheetId="0">#REF!</definedName>
    <definedName name="q15jnb">'[1]PART6'!$F$501</definedName>
    <definedName name="q15jnf" localSheetId="0">#REF!</definedName>
    <definedName name="q15jnf">'[1]PART6'!$F$287</definedName>
    <definedName name="q15jnm" localSheetId="0">#REF!</definedName>
    <definedName name="q15jnm">'[1]PART6'!$C$287</definedName>
    <definedName name="q15jno" localSheetId="0">#REF!</definedName>
    <definedName name="q15jno">'[1]PART6'!$I$501</definedName>
    <definedName name="q15jnw" localSheetId="0">#REF!</definedName>
    <definedName name="q15jnw">'[1]PART6'!$C$501</definedName>
    <definedName name="q15kn" localSheetId="0">#REF!</definedName>
    <definedName name="q15kn">'[1]PART6'!$C$95</definedName>
    <definedName name="q15knb" localSheetId="0">#REF!</definedName>
    <definedName name="q15knb">'[1]PART6'!$F$508</definedName>
    <definedName name="q15knf" localSheetId="0">#REF!</definedName>
    <definedName name="q15knf">'[1]PART6'!$F$303</definedName>
    <definedName name="q15knm" localSheetId="0">#REF!</definedName>
    <definedName name="q15knm">'[1]PART6'!$C$303</definedName>
    <definedName name="q15kno" localSheetId="0">#REF!</definedName>
    <definedName name="q15kno">'[1]PART6'!$I$508</definedName>
    <definedName name="q15knw" localSheetId="0">#REF!</definedName>
    <definedName name="q15knw">'[1]PART6'!$C$508</definedName>
    <definedName name="q15ln" localSheetId="0">#REF!</definedName>
    <definedName name="q15ln">'[1]PART6'!$C$110</definedName>
    <definedName name="q15lnb" localSheetId="0">#REF!</definedName>
    <definedName name="q15lnb">'[1]PART6'!$F$515</definedName>
    <definedName name="q15lnf" localSheetId="0">#REF!</definedName>
    <definedName name="q15lnf">'[1]PART6'!$F$310</definedName>
    <definedName name="q15lnm" localSheetId="0">#REF!</definedName>
    <definedName name="q15lnm">'[1]PART6'!$C$310</definedName>
    <definedName name="q15lno" localSheetId="0">#REF!</definedName>
    <definedName name="q15lno">'[1]PART6'!$I$515</definedName>
    <definedName name="q15lnw" localSheetId="0">#REF!</definedName>
    <definedName name="q15lnw">'[1]PART6'!$C$515</definedName>
    <definedName name="q15n">#REF!</definedName>
    <definedName name="q15nb">#REF!</definedName>
    <definedName name="q15nf">#REF!</definedName>
    <definedName name="q15nm">#REF!</definedName>
    <definedName name="q15no">#REF!</definedName>
    <definedName name="q15nw">#REF!</definedName>
    <definedName name="q16n" localSheetId="0">#REF!</definedName>
    <definedName name="q16n">'[1]PART6'!$C$117</definedName>
    <definedName name="q16nb" localSheetId="0">#REF!</definedName>
    <definedName name="q16nb">'[1]PART6'!$F$522</definedName>
    <definedName name="q16nf" localSheetId="0">#REF!</definedName>
    <definedName name="q16nf">'[1]PART6'!$F$317</definedName>
    <definedName name="q16nm" localSheetId="0">#REF!</definedName>
    <definedName name="q16nm">'[1]PART6'!$C$317</definedName>
    <definedName name="q16no" localSheetId="0">#REF!</definedName>
    <definedName name="q16no">'[1]PART6'!$I$522</definedName>
    <definedName name="q16nw" localSheetId="0">#REF!</definedName>
    <definedName name="q16nw">'[1]PART6'!$C$522</definedName>
    <definedName name="q17an" localSheetId="0">#REF!</definedName>
    <definedName name="q17an">'[1]PART6'!$C$124</definedName>
    <definedName name="q17anb" localSheetId="0">#REF!</definedName>
    <definedName name="q17anb">'[1]PART6'!$F$538</definedName>
    <definedName name="q17anf" localSheetId="0">#REF!</definedName>
    <definedName name="q17anf">'[1]PART6'!$F$324</definedName>
    <definedName name="q17anm" localSheetId="0">#REF!</definedName>
    <definedName name="q17anm">'[1]PART6'!$C$324</definedName>
    <definedName name="q17ano" localSheetId="0">#REF!</definedName>
    <definedName name="q17ano">'[1]PART6'!$I$538</definedName>
    <definedName name="q17anw" localSheetId="0">#REF!</definedName>
    <definedName name="q17anw">'[1]PART6'!$C$538</definedName>
    <definedName name="q17bn" localSheetId="0">#REF!</definedName>
    <definedName name="q17bn">'[1]PART6'!$C$130</definedName>
    <definedName name="q17bnb" localSheetId="0">#REF!</definedName>
    <definedName name="q17bnb">'[1]PART6'!$F$544</definedName>
    <definedName name="q17bnf" localSheetId="0">#REF!</definedName>
    <definedName name="q17bnf">'[1]PART6'!$F$330</definedName>
    <definedName name="q17bnm" localSheetId="0">#REF!</definedName>
    <definedName name="q17bnm">'[1]PART6'!$C$330</definedName>
    <definedName name="q17bno" localSheetId="0">#REF!</definedName>
    <definedName name="q17bno">'[1]PART6'!$I$544</definedName>
    <definedName name="q17bnw" localSheetId="0">#REF!</definedName>
    <definedName name="q17bnw">'[1]PART6'!$C$544</definedName>
    <definedName name="q17cn" localSheetId="0">#REF!</definedName>
    <definedName name="q17cn">'[1]PART6'!$C$136</definedName>
    <definedName name="q17cnb" localSheetId="0">#REF!</definedName>
    <definedName name="q17cnb">'[1]PART6'!$F$550</definedName>
    <definedName name="q17cnf" localSheetId="0">#REF!</definedName>
    <definedName name="q17cnf">'[1]PART6'!$F$336</definedName>
    <definedName name="q17cnm" localSheetId="0">#REF!</definedName>
    <definedName name="q17cnm">'[1]PART6'!$C$336</definedName>
    <definedName name="q17cno" localSheetId="0">#REF!</definedName>
    <definedName name="q17cno">'[1]PART6'!$I$550</definedName>
    <definedName name="q17cnw" localSheetId="0">#REF!</definedName>
    <definedName name="q17cnw">'[1]PART6'!$C$550</definedName>
    <definedName name="q17n">#REF!</definedName>
    <definedName name="q17nb">#REF!</definedName>
    <definedName name="q17nf">#REF!</definedName>
    <definedName name="q17nm">#REF!</definedName>
    <definedName name="q17no">#REF!</definedName>
    <definedName name="q17nw">#REF!</definedName>
    <definedName name="q18n" localSheetId="0">#REF!</definedName>
    <definedName name="q18n">'[1]PART6'!$C$144</definedName>
    <definedName name="q18nb" localSheetId="0">#REF!</definedName>
    <definedName name="q18nb">'[1]PART6'!$F$558</definedName>
    <definedName name="q18nf" localSheetId="0">#REF!</definedName>
    <definedName name="q18nf">'[1]PART6'!$F$352</definedName>
    <definedName name="q18nm" localSheetId="0">#REF!</definedName>
    <definedName name="q18nm">'[1]PART6'!$C$352</definedName>
    <definedName name="q18no" localSheetId="0">#REF!</definedName>
    <definedName name="q18no">'[1]PART6'!$I$558</definedName>
    <definedName name="q18nw" localSheetId="0">#REF!</definedName>
    <definedName name="q18nw">'[1]PART6'!$C$558</definedName>
    <definedName name="q19an" localSheetId="0">#REF!</definedName>
    <definedName name="q19an">'[1]PART6'!$C$157</definedName>
    <definedName name="q19anb" localSheetId="0">#REF!</definedName>
    <definedName name="q19anb">'[1]PART6'!$F$564</definedName>
    <definedName name="q19anf" localSheetId="0">#REF!</definedName>
    <definedName name="q19anf">'[1]PART6'!$F$358</definedName>
    <definedName name="q19anm" localSheetId="0">#REF!</definedName>
    <definedName name="q19anm">'[1]PART6'!$C$358</definedName>
    <definedName name="q19ano" localSheetId="0">#REF!</definedName>
    <definedName name="q19ano">'[1]PART6'!$I$564</definedName>
    <definedName name="q19anw" localSheetId="0">#REF!</definedName>
    <definedName name="q19anw">'[1]PART6'!$C$564</definedName>
    <definedName name="q19bn" localSheetId="0">#REF!</definedName>
    <definedName name="q19bn">'[1]PART6'!$C$162</definedName>
    <definedName name="q19bnb" localSheetId="0">#REF!</definedName>
    <definedName name="q19bnb">'[1]PART6'!$F$569</definedName>
    <definedName name="q19bnf" localSheetId="0">#REF!</definedName>
    <definedName name="q19bnf">'[1]PART6'!$F$363</definedName>
    <definedName name="q19bnm" localSheetId="0">#REF!</definedName>
    <definedName name="q19bnm">'[1]PART6'!$C$363</definedName>
    <definedName name="q19bno" localSheetId="0">#REF!</definedName>
    <definedName name="q19bno">'[1]PART6'!$I$569</definedName>
    <definedName name="q19bnw" localSheetId="0">#REF!</definedName>
    <definedName name="q19bnw">'[1]PART6'!$C$569</definedName>
    <definedName name="q19cn" localSheetId="0">#REF!</definedName>
    <definedName name="q19cn">'[1]PART6'!$C$167</definedName>
    <definedName name="q19cnb" localSheetId="0">#REF!</definedName>
    <definedName name="q19cnb">'[1]PART6'!$F$584</definedName>
    <definedName name="q19cnf" localSheetId="0">#REF!</definedName>
    <definedName name="q19cnf">'[1]PART6'!$F$368</definedName>
    <definedName name="q19cnm" localSheetId="0">#REF!</definedName>
    <definedName name="q19cnm">'[1]PART6'!$C$368</definedName>
    <definedName name="q19cno" localSheetId="0">#REF!</definedName>
    <definedName name="q19cno">'[1]PART6'!$I$584</definedName>
    <definedName name="q19cnw" localSheetId="0">#REF!</definedName>
    <definedName name="q19cnw">'[1]PART6'!$C$584</definedName>
    <definedName name="q19dn" localSheetId="0">#REF!</definedName>
    <definedName name="q19dn">'[1]PART6'!$C$172</definedName>
    <definedName name="q19dnb" localSheetId="0">#REF!</definedName>
    <definedName name="q19dnb">'[1]PART6'!$F$589</definedName>
    <definedName name="q19dnf" localSheetId="0">#REF!</definedName>
    <definedName name="q19dnf">'[1]PART6'!$F$373</definedName>
    <definedName name="q19dnm" localSheetId="0">#REF!</definedName>
    <definedName name="q19dnm">'[1]PART6'!$C$373</definedName>
    <definedName name="q19dno" localSheetId="0">#REF!</definedName>
    <definedName name="q19dno">'[1]PART6'!$I$589</definedName>
    <definedName name="q19dnw" localSheetId="0">#REF!</definedName>
    <definedName name="q19dnw">'[1]PART6'!$C$589</definedName>
    <definedName name="q19en" localSheetId="0">#REF!</definedName>
    <definedName name="q19en">'[1]PART6'!$C$177</definedName>
    <definedName name="q19enb" localSheetId="0">#REF!</definedName>
    <definedName name="q19enb">'[1]PART6'!$F$594</definedName>
    <definedName name="q19enf" localSheetId="0">#REF!</definedName>
    <definedName name="q19enf">'[1]PART6'!$F$378</definedName>
    <definedName name="q19enm" localSheetId="0">#REF!</definedName>
    <definedName name="q19enm">'[1]PART6'!$C$378</definedName>
    <definedName name="q19eno" localSheetId="0">#REF!</definedName>
    <definedName name="q19eno">'[1]PART6'!$I$594</definedName>
    <definedName name="q19enw" localSheetId="0">#REF!</definedName>
    <definedName name="q19enw">'[1]PART6'!$C$594</definedName>
    <definedName name="q19fn" localSheetId="0">#REF!</definedName>
    <definedName name="q19fn">'[1]PART6'!$C$182</definedName>
    <definedName name="q19fnb" localSheetId="0">#REF!</definedName>
    <definedName name="q19fnb">'[1]PART6'!$F$599</definedName>
    <definedName name="q19fnf" localSheetId="0">#REF!</definedName>
    <definedName name="q19fnf">'[1]PART6'!$F$383</definedName>
    <definedName name="q19fnm" localSheetId="0">#REF!</definedName>
    <definedName name="q19fnm">'[1]PART6'!$C$383</definedName>
    <definedName name="q19fno" localSheetId="0">#REF!</definedName>
    <definedName name="q19fno">'[1]PART6'!$I$599</definedName>
    <definedName name="q19fnw" localSheetId="0">#REF!</definedName>
    <definedName name="q19fnw">'[1]PART6'!$C$599</definedName>
    <definedName name="q19gn" localSheetId="0">#REF!</definedName>
    <definedName name="q19gn">'[1]PART6'!$C$187</definedName>
    <definedName name="q19gnb" localSheetId="0">#REF!</definedName>
    <definedName name="q19gnb">'[1]PART6'!$F$604</definedName>
    <definedName name="q19gnf" localSheetId="0">#REF!</definedName>
    <definedName name="q19gnf">'[1]PART6'!$F$396</definedName>
    <definedName name="q19gnm" localSheetId="0">#REF!</definedName>
    <definedName name="q19gnm">'[1]PART6'!$C$396</definedName>
    <definedName name="q19gno" localSheetId="0">#REF!</definedName>
    <definedName name="q19gno">'[1]PART6'!$I$604</definedName>
    <definedName name="q19gnw" localSheetId="0">#REF!</definedName>
    <definedName name="q19gnw">'[1]PART6'!$C$604</definedName>
    <definedName name="q19hn" localSheetId="0">#REF!</definedName>
    <definedName name="q19hn">'[1]PART6'!$C$197</definedName>
    <definedName name="q19hnb" localSheetId="0">#REF!</definedName>
    <definedName name="q19hnb">'[1]PART6'!$F$614</definedName>
    <definedName name="q19hnf" localSheetId="0">#REF!</definedName>
    <definedName name="q19hnf">'[1]PART6'!$F$406</definedName>
    <definedName name="q19hnm" localSheetId="0">#REF!</definedName>
    <definedName name="q19hnm">'[1]PART6'!$C$406</definedName>
    <definedName name="q19hno" localSheetId="0">#REF!</definedName>
    <definedName name="q19hno">'[1]PART6'!$I$614</definedName>
    <definedName name="q19hnw" localSheetId="0">#REF!</definedName>
    <definedName name="q19hnw">'[1]PART6'!$C$614</definedName>
    <definedName name="q19n">#REF!</definedName>
    <definedName name="q19nb">#REF!</definedName>
    <definedName name="q19nbu">#REF!</definedName>
    <definedName name="q19ned">#REF!</definedName>
    <definedName name="q19nen">#REF!</definedName>
    <definedName name="q19nf">#REF!</definedName>
    <definedName name="q19nfa">#REF!</definedName>
    <definedName name="q19nhu">#REF!</definedName>
    <definedName name="q19nm">#REF!</definedName>
    <definedName name="q19nnu">#REF!</definedName>
    <definedName name="q19no">#REF!</definedName>
    <definedName name="q19nsc">#REF!</definedName>
    <definedName name="q19nss">#REF!</definedName>
    <definedName name="q19nuc">#REF!</definedName>
    <definedName name="q19nw">#REF!</definedName>
    <definedName name="q1bf" localSheetId="0">#REF!</definedName>
    <definedName name="q1bf">'[4]PART1'!$F$371</definedName>
    <definedName name="q1bp" localSheetId="0">#REF!</definedName>
    <definedName name="q1bp">'[4]PART1'!$F$372</definedName>
    <definedName name="q1ff" localSheetId="0">#REF!</definedName>
    <definedName name="q1ff">'[4]PART1'!$F$187</definedName>
    <definedName name="q1fp" localSheetId="0">#REF!</definedName>
    <definedName name="q1fp">'[4]PART1'!$F$188</definedName>
    <definedName name="q1mf" localSheetId="0">#REF!</definedName>
    <definedName name="q1mf">'[4]PART1'!$C$187</definedName>
    <definedName name="q1mp" localSheetId="0">#REF!</definedName>
    <definedName name="q1mp">'[4]PART1'!$C$188</definedName>
    <definedName name="q1n" localSheetId="7">'Part3-Schools'!#REF!</definedName>
    <definedName name="q1n" localSheetId="8">'Part3-SchoolsCharts'!#REF!</definedName>
    <definedName name="q1n">#REF!</definedName>
    <definedName name="q1na">'[6]PART1'!$C$14</definedName>
    <definedName name="q1nb" localSheetId="6">'[7]PART2'!#REF!</definedName>
    <definedName name="q1nb" localSheetId="7">'Part3-Schools'!#REF!</definedName>
    <definedName name="q1nb" localSheetId="8">'Part3-SchoolsCharts'!#REF!</definedName>
    <definedName name="q1nb">#REF!</definedName>
    <definedName name="q1nba">'[6]PART1'!$F$375</definedName>
    <definedName name="q1nf" localSheetId="6">'[7]PART2'!#REF!</definedName>
    <definedName name="q1nf" localSheetId="7">'Part3-Schools'!#REF!</definedName>
    <definedName name="q1nf" localSheetId="8">'Part3-SchoolsCharts'!#REF!</definedName>
    <definedName name="q1nf">#REF!</definedName>
    <definedName name="q1nfa">'[6]PART1'!$F$191</definedName>
    <definedName name="q1nm" localSheetId="6">'[7]PART2'!#REF!</definedName>
    <definedName name="q1nm" localSheetId="7">'Part3-Schools'!#REF!</definedName>
    <definedName name="q1nm" localSheetId="8">'Part3-SchoolsCharts'!#REF!</definedName>
    <definedName name="q1nm">#REF!</definedName>
    <definedName name="q1nma">'[6]PART1'!$C$191</definedName>
    <definedName name="q1no" localSheetId="6">'[7]PART2'!#REF!</definedName>
    <definedName name="q1no" localSheetId="7">'Part3-Schools'!#REF!</definedName>
    <definedName name="q1no" localSheetId="8">'Part3-SchoolsCharts'!#REF!</definedName>
    <definedName name="q1no">#REF!</definedName>
    <definedName name="q1noa">'[6]PART1'!$I$375</definedName>
    <definedName name="q1nw" localSheetId="7">'Part3-Schools'!#REF!</definedName>
    <definedName name="q1nw" localSheetId="8">'Part3-SchoolsCharts'!#REF!</definedName>
    <definedName name="q1nw">#REF!</definedName>
    <definedName name="q1nwa">'[6]PART1'!$C$375</definedName>
    <definedName name="q1of" localSheetId="0">#REF!</definedName>
    <definedName name="q1of">'[4]PART1'!$I$371</definedName>
    <definedName name="q1op" localSheetId="0">#REF!</definedName>
    <definedName name="q1op">'[4]PART1'!$I$372</definedName>
    <definedName name="q1wf" localSheetId="0">#REF!</definedName>
    <definedName name="q1wf">'[4]PART1'!$C$371</definedName>
    <definedName name="q1wp" localSheetId="0">#REF!</definedName>
    <definedName name="q1wp">'[4]PART1'!$C$372</definedName>
    <definedName name="q20an" localSheetId="0">#REF!</definedName>
    <definedName name="q20an">'[6]PART6'!#REF!</definedName>
    <definedName name="q20bn" localSheetId="0">#REF!</definedName>
    <definedName name="q20bn">'[6]PART6'!#REF!</definedName>
    <definedName name="q20cn" localSheetId="0">#REF!</definedName>
    <definedName name="q20cn">'[6]PART6'!#REF!</definedName>
    <definedName name="q20dn" localSheetId="0">#REF!</definedName>
    <definedName name="q20dn">'[6]PART6'!#REF!</definedName>
    <definedName name="q20en" localSheetId="0">#REF!</definedName>
    <definedName name="q20en">'[6]PART6'!#REF!</definedName>
    <definedName name="q20fn" localSheetId="0">#REF!</definedName>
    <definedName name="q20fn">'[6]PART6'!#REF!</definedName>
    <definedName name="q20gn" localSheetId="0">#REF!</definedName>
    <definedName name="q20gn">'[6]PART6'!#REF!</definedName>
    <definedName name="q20hn" localSheetId="0">#REF!</definedName>
    <definedName name="q20hn">'[6]PART6'!#REF!</definedName>
    <definedName name="q20in" localSheetId="0">#REF!</definedName>
    <definedName name="q20in">'[6]PART6'!#REF!</definedName>
    <definedName name="q20n">#REF!</definedName>
    <definedName name="q20nb">#REF!</definedName>
    <definedName name="q20nbu">#REF!</definedName>
    <definedName name="q20ned">#REF!</definedName>
    <definedName name="q20nen">#REF!</definedName>
    <definedName name="q20nf">#REF!</definedName>
    <definedName name="q20nfa">#REF!</definedName>
    <definedName name="q20nhu">#REF!</definedName>
    <definedName name="q20nm">#REF!</definedName>
    <definedName name="q20nnu">#REF!</definedName>
    <definedName name="q20no">#REF!</definedName>
    <definedName name="q20nsc">#REF!</definedName>
    <definedName name="q20nss">#REF!</definedName>
    <definedName name="q20nuc">#REF!</definedName>
    <definedName name="q20nw">#REF!</definedName>
    <definedName name="q21n">#REF!</definedName>
    <definedName name="q21nb">#REF!</definedName>
    <definedName name="q21nbu">#REF!</definedName>
    <definedName name="q21ned">#REF!</definedName>
    <definedName name="q21nen">#REF!</definedName>
    <definedName name="q21nf">#REF!</definedName>
    <definedName name="q21nfa">#REF!</definedName>
    <definedName name="q21nhu">#REF!</definedName>
    <definedName name="q21nm">#REF!</definedName>
    <definedName name="q21nnu">#REF!</definedName>
    <definedName name="q21no">#REF!</definedName>
    <definedName name="q21nsc">#REF!</definedName>
    <definedName name="q21nss">#REF!</definedName>
    <definedName name="q21nuc">#REF!</definedName>
    <definedName name="q21nw">#REF!</definedName>
    <definedName name="q22n">#REF!</definedName>
    <definedName name="q22nb">#REF!</definedName>
    <definedName name="q22nbu">#REF!</definedName>
    <definedName name="q22ned">#REF!</definedName>
    <definedName name="q22nen">#REF!</definedName>
    <definedName name="q22nf">#REF!</definedName>
    <definedName name="q22nfa">#REF!</definedName>
    <definedName name="q22nhu">#REF!</definedName>
    <definedName name="q22nm">#REF!</definedName>
    <definedName name="q22nnu">#REF!</definedName>
    <definedName name="q22no">#REF!</definedName>
    <definedName name="q22nsc">#REF!</definedName>
    <definedName name="q22nss">#REF!</definedName>
    <definedName name="q22nuc">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>#REF!</definedName>
    <definedName name="q28anb">#REF!</definedName>
    <definedName name="q28anf">#REF!</definedName>
    <definedName name="q28anm">#REF!</definedName>
    <definedName name="q28ano">#REF!</definedName>
    <definedName name="q28anw">#REF!</definedName>
    <definedName name="q28bn">#REF!</definedName>
    <definedName name="q28bnb">#REF!</definedName>
    <definedName name="q28bnf">#REF!</definedName>
    <definedName name="q28bnm">#REF!</definedName>
    <definedName name="q28bno">#REF!</definedName>
    <definedName name="q28bnw">#REF!</definedName>
    <definedName name="q28cn">#REF!</definedName>
    <definedName name="q28cnb">#REF!</definedName>
    <definedName name="q28cnf">#REF!</definedName>
    <definedName name="q28cnm">#REF!</definedName>
    <definedName name="q28cno">#REF!</definedName>
    <definedName name="q28cnw">#REF!</definedName>
    <definedName name="q29n">#REF!</definedName>
    <definedName name="q29nb">#REF!</definedName>
    <definedName name="q29nf">#REF!</definedName>
    <definedName name="q29nm">#REF!</definedName>
    <definedName name="q29no">#REF!</definedName>
    <definedName name="q29nw">#REF!</definedName>
    <definedName name="q2n">#REF!</definedName>
    <definedName name="q2na">'[6]PART1'!$C$25</definedName>
    <definedName name="q2nb">#REF!</definedName>
    <definedName name="q2nba">'[6]PART1'!$F$383</definedName>
    <definedName name="q2nf">#REF!</definedName>
    <definedName name="q2nfa">'[6]PART1'!$F$208</definedName>
    <definedName name="q2nm">#REF!</definedName>
    <definedName name="q2no">#REF!</definedName>
    <definedName name="q2noa">'[6]PART1'!$I$383</definedName>
    <definedName name="q2nw">#REF!</definedName>
    <definedName name="q30n">#REF!</definedName>
    <definedName name="q30nb">#REF!</definedName>
    <definedName name="q30nf">#REF!</definedName>
    <definedName name="q30nm">#REF!</definedName>
    <definedName name="q30no">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>#REF!</definedName>
    <definedName name="q3nb">#REF!</definedName>
    <definedName name="q3nf">#REF!</definedName>
    <definedName name="q3nm">#REF!</definedName>
    <definedName name="q3no">#REF!</definedName>
    <definedName name="q3nw">#REF!</definedName>
    <definedName name="q4n" localSheetId="7">'Part3-Schools'!#REF!</definedName>
    <definedName name="q4n" localSheetId="8">'Part3-SchoolsCharts'!#REF!</definedName>
    <definedName name="q4n">#REF!</definedName>
    <definedName name="q4nb" localSheetId="7">'Part3-Schools'!#REF!</definedName>
    <definedName name="q4nb" localSheetId="8">'Part3-SchoolsCharts'!#REF!</definedName>
    <definedName name="q4nb">#REF!</definedName>
    <definedName name="q4nf" localSheetId="7">'Part3-Schools'!#REF!</definedName>
    <definedName name="q4nf" localSheetId="8">'Part3-SchoolsCharts'!#REF!</definedName>
    <definedName name="q4nf">#REF!</definedName>
    <definedName name="q4nm" localSheetId="7">'Part3-Schools'!#REF!</definedName>
    <definedName name="q4nm" localSheetId="8">'Part3-SchoolsCharts'!#REF!</definedName>
    <definedName name="q4nm">#REF!</definedName>
    <definedName name="q4no" localSheetId="7">'Part3-Schools'!#REF!</definedName>
    <definedName name="q4no" localSheetId="8">'Part3-SchoolsCharts'!#REF!</definedName>
    <definedName name="q4no">#REF!</definedName>
    <definedName name="q4nw" localSheetId="7">'Part3-Schools'!#REF!</definedName>
    <definedName name="q4nw" localSheetId="8">'Part3-SchoolsCharts'!#REF!</definedName>
    <definedName name="q4nw">#REF!</definedName>
    <definedName name="q5an">#REF!</definedName>
    <definedName name="q5anb">#REF!</definedName>
    <definedName name="q5anf">#REF!</definedName>
    <definedName name="q5anm">#REF!</definedName>
    <definedName name="q5ano">#REF!</definedName>
    <definedName name="q5anw">#REF!</definedName>
    <definedName name="q5n" localSheetId="7">'Part3-Schools'!#REF!</definedName>
    <definedName name="q5n" localSheetId="8">'Part3-SchoolsCharts'!#REF!</definedName>
    <definedName name="q5n">#REF!</definedName>
    <definedName name="q5nb" localSheetId="7">'Part3-Schools'!#REF!</definedName>
    <definedName name="q5nb" localSheetId="8">'Part3-SchoolsCharts'!#REF!</definedName>
    <definedName name="q5nb" localSheetId="9">'[8]PART4'!#REF!</definedName>
    <definedName name="q5nb">#REF!</definedName>
    <definedName name="q5nf" localSheetId="7">'Part3-Schools'!#REF!</definedName>
    <definedName name="q5nf" localSheetId="8">'Part3-SchoolsCharts'!#REF!</definedName>
    <definedName name="q5nf" localSheetId="9">'[8]PART4'!#REF!</definedName>
    <definedName name="q5nf">#REF!</definedName>
    <definedName name="q5nm" localSheetId="7">'Part3-Schools'!#REF!</definedName>
    <definedName name="q5nm" localSheetId="8">'Part3-SchoolsCharts'!#REF!</definedName>
    <definedName name="q5nm" localSheetId="9">'[8]PART4'!#REF!</definedName>
    <definedName name="q5nm">#REF!</definedName>
    <definedName name="q5no" localSheetId="7">'Part3-Schools'!#REF!</definedName>
    <definedName name="q5no" localSheetId="8">'Part3-SchoolsCharts'!#REF!</definedName>
    <definedName name="q5no" localSheetId="9">'[8]PART4'!#REF!</definedName>
    <definedName name="q5no">#REF!</definedName>
    <definedName name="q5nw" localSheetId="7">'Part3-Schools'!#REF!</definedName>
    <definedName name="q5nw" localSheetId="8">'Part3-SchoolsCharts'!#REF!</definedName>
    <definedName name="q5nw" localSheetId="9">'[8]PART4'!#REF!</definedName>
    <definedName name="q5nw">#REF!</definedName>
    <definedName name="q61nf" localSheetId="2">#REF!</definedName>
    <definedName name="q61nf">#REF!</definedName>
    <definedName name="q6an" localSheetId="2">#REF!</definedName>
    <definedName name="q6an">#REF!</definedName>
    <definedName name="q6anb" localSheetId="2">#REF!</definedName>
    <definedName name="q6anb">#REF!</definedName>
    <definedName name="q6anf" localSheetId="2">#REF!</definedName>
    <definedName name="q6anf">#REF!</definedName>
    <definedName name="q6anm" localSheetId="2">#REF!</definedName>
    <definedName name="q6anm">#REF!</definedName>
    <definedName name="q6ano" localSheetId="2">#REF!</definedName>
    <definedName name="q6ano">#REF!</definedName>
    <definedName name="q6anw" localSheetId="2">#REF!</definedName>
    <definedName name="q6anw">#REF!</definedName>
    <definedName name="q6n">#REF!</definedName>
    <definedName name="q6nb">#REF!</definedName>
    <definedName name="q6nf">#REF!</definedName>
    <definedName name="q6nm">#REF!</definedName>
    <definedName name="q6no">#REF!</definedName>
    <definedName name="q6nw">#REF!</definedName>
    <definedName name="q7an">#REF!</definedName>
    <definedName name="q7anb">#REF!</definedName>
    <definedName name="q7anf">#REF!</definedName>
    <definedName name="q7anm">#REF!</definedName>
    <definedName name="q7ano">#REF!</definedName>
    <definedName name="q7anw">#REF!</definedName>
    <definedName name="q7bn">#REF!</definedName>
    <definedName name="q7bnb">#REF!</definedName>
    <definedName name="q7bnf">#REF!</definedName>
    <definedName name="q7bnm">#REF!</definedName>
    <definedName name="q7bno">#REF!</definedName>
    <definedName name="q7bnw">#REF!</definedName>
    <definedName name="q8n">#REF!</definedName>
    <definedName name="q8nb">#REF!</definedName>
    <definedName name="q8nf">#REF!</definedName>
    <definedName name="q8nm">#REF!</definedName>
    <definedName name="q8no">#REF!</definedName>
    <definedName name="q8nw">#REF!</definedName>
    <definedName name="q9n" localSheetId="2">#REF!</definedName>
    <definedName name="q9n" localSheetId="7">'Part3-Schools'!#REF!</definedName>
    <definedName name="q9n" localSheetId="8">'Part3-SchoolsCharts'!#REF!</definedName>
    <definedName name="q9n">#REF!</definedName>
    <definedName name="q9nb" localSheetId="2">#REF!</definedName>
    <definedName name="q9nb" localSheetId="6">'[7]PART2'!#REF!</definedName>
    <definedName name="q9nb" localSheetId="7">'Part3-Schools'!#REF!</definedName>
    <definedName name="q9nb" localSheetId="8">'Part3-SchoolsCharts'!#REF!</definedName>
    <definedName name="q9nb" localSheetId="10">'[9]Part5'!#REF!</definedName>
    <definedName name="q9nb">#REF!</definedName>
    <definedName name="q9nf" localSheetId="2">#REF!</definedName>
    <definedName name="q9nf" localSheetId="6">'[7]PART2'!#REF!</definedName>
    <definedName name="q9nf" localSheetId="7">'Part3-Schools'!#REF!</definedName>
    <definedName name="q9nf" localSheetId="8">'Part3-SchoolsCharts'!#REF!</definedName>
    <definedName name="q9nf">#REF!</definedName>
    <definedName name="q9nm" localSheetId="2">#REF!</definedName>
    <definedName name="q9nm" localSheetId="7">'Part3-Schools'!#REF!</definedName>
    <definedName name="q9nm" localSheetId="8">'Part3-SchoolsCharts'!#REF!</definedName>
    <definedName name="q9nm">#REF!</definedName>
    <definedName name="q9no" localSheetId="2">#REF!</definedName>
    <definedName name="q9no" localSheetId="6">'[7]PART2'!#REF!</definedName>
    <definedName name="q9no" localSheetId="7">'Part3-Schools'!#REF!</definedName>
    <definedName name="q9no" localSheetId="8">'Part3-SchoolsCharts'!#REF!</definedName>
    <definedName name="q9no" localSheetId="10">'[9]Part5'!#REF!</definedName>
    <definedName name="q9no">#REF!</definedName>
    <definedName name="q9nw" localSheetId="2">#REF!</definedName>
    <definedName name="q9nw" localSheetId="7">'Part3-Schools'!#REF!</definedName>
    <definedName name="q9nw" localSheetId="8">'Part3-SchoolsCharts'!#REF!</definedName>
    <definedName name="q9nw">#REF!</definedName>
    <definedName name="qinm" localSheetId="6">'[7]PART2'!#REF!</definedName>
    <definedName name="qinm" localSheetId="7">'Part3-Schools'!#REF!</definedName>
    <definedName name="qinm" localSheetId="8">'Part3-SchoolsCharts'!#REF!</definedName>
    <definedName name="qinm">#REF!</definedName>
    <definedName name="sp">#REF!</definedName>
    <definedName name="title1">#REF!</definedName>
    <definedName name="title2">#REF!</definedName>
    <definedName name="title3">#REF!</definedName>
    <definedName name="titlep2">#REF!</definedName>
    <definedName name="titlep3">#REF!</definedName>
    <definedName name="total" localSheetId="7">'Part3-Schools'!#REF!</definedName>
    <definedName name="total" localSheetId="8">'Part3-SchoolsCharts'!#REF!</definedName>
    <definedName name="total">#REF!</definedName>
    <definedName name="total1" localSheetId="7">'Part3-Schools'!#REF!</definedName>
    <definedName name="total1" localSheetId="8">'Part3-SchoolsCharts'!#REF!</definedName>
    <definedName name="total1">#REF!</definedName>
    <definedName name="total10">#REF!</definedName>
    <definedName name="total10b" localSheetId="0">#REF!</definedName>
    <definedName name="total10b">'[3]PART2'!$F$107</definedName>
    <definedName name="total10f" localSheetId="0">#REF!</definedName>
    <definedName name="total10f">'[3]PART2'!$F$64</definedName>
    <definedName name="total10m" localSheetId="0">#REF!</definedName>
    <definedName name="total10m">'[3]PART2'!$C$64</definedName>
    <definedName name="total10o" localSheetId="0">#REF!</definedName>
    <definedName name="total10o">'[3]PART2'!$I$107</definedName>
    <definedName name="total10w" localSheetId="0">#REF!</definedName>
    <definedName name="total10w">'[3]PART2'!$C$107</definedName>
    <definedName name="total51o">#REF!</definedName>
    <definedName name="total5ab">#REF!</definedName>
    <definedName name="total5af">#REF!</definedName>
    <definedName name="total5am">#REF!</definedName>
    <definedName name="total5ao">#REF!</definedName>
    <definedName name="total5aw">#REF!</definedName>
    <definedName name="total6ab">#REF!</definedName>
    <definedName name="total6ao">#REF!</definedName>
    <definedName name="total6aw">#REF!</definedName>
    <definedName name="totalb" localSheetId="7">'Part3-Schools'!#REF!</definedName>
    <definedName name="totalb" localSheetId="8">'Part3-SchoolsCharts'!#REF!</definedName>
    <definedName name="totalb">#REF!</definedName>
    <definedName name="totalb1" localSheetId="6">'[7]PART2'!#REF!</definedName>
    <definedName name="totalb1" localSheetId="7">'Part3-Schools'!#REF!</definedName>
    <definedName name="totalb1" localSheetId="8">'Part3-SchoolsCharts'!#REF!</definedName>
    <definedName name="totalb1">#REF!</definedName>
    <definedName name="totalbu">#REF!</definedName>
    <definedName name="totaled">#REF!</definedName>
    <definedName name="totalen">#REF!</definedName>
    <definedName name="totalf" localSheetId="7">'Part3-Schools'!#REF!</definedName>
    <definedName name="totalf" localSheetId="8">'Part3-SchoolsCharts'!#REF!</definedName>
    <definedName name="totalf">#REF!</definedName>
    <definedName name="totalf1" localSheetId="6">'[7]PART2'!#REF!</definedName>
    <definedName name="totalf1" localSheetId="7">'Part3-Schools'!#REF!</definedName>
    <definedName name="totalf1" localSheetId="8">'Part3-SchoolsCharts'!#REF!</definedName>
    <definedName name="totalf1">#REF!</definedName>
    <definedName name="totalfa">#REF!</definedName>
    <definedName name="totalg" localSheetId="0">#REF!</definedName>
    <definedName name="totalg" localSheetId="2">'GradResp-Schools'!#REF!</definedName>
    <definedName name="totalg" localSheetId="6">'[7]PART2'!#REF!</definedName>
    <definedName name="totalg" localSheetId="7">'Part3-Schools'!#REF!</definedName>
    <definedName name="totalg" localSheetId="8">'Part3-SchoolsCharts'!#REF!</definedName>
    <definedName name="totalg">'Tie Out'!$B$19</definedName>
    <definedName name="TotalgA">'[5]Tie Out'!$B$19</definedName>
    <definedName name="totalhu">#REF!</definedName>
    <definedName name="totalm" localSheetId="7">'Part3-Schools'!#REF!</definedName>
    <definedName name="totalm" localSheetId="8">'Part3-SchoolsCharts'!#REF!</definedName>
    <definedName name="totalm">#REF!</definedName>
    <definedName name="totalm1" localSheetId="7">'Part3-Schools'!#REF!</definedName>
    <definedName name="totalm1" localSheetId="8">'Part3-SchoolsCharts'!#REF!</definedName>
    <definedName name="totalm1">#REF!</definedName>
    <definedName name="totalnu">#REF!</definedName>
    <definedName name="totalo" localSheetId="7">'Part3-Schools'!#REF!</definedName>
    <definedName name="totalo" localSheetId="8">'Part3-SchoolsCharts'!#REF!</definedName>
    <definedName name="totalo">#REF!</definedName>
    <definedName name="totalo1" localSheetId="6">'[7]PART2'!#REF!</definedName>
    <definedName name="totalo1" localSheetId="7">'Part3-Schools'!#REF!</definedName>
    <definedName name="totalo1" localSheetId="8">'Part3-SchoolsCharts'!#REF!</definedName>
    <definedName name="totalo1">#REF!</definedName>
    <definedName name="totalr" localSheetId="0">#REF!</definedName>
    <definedName name="totalr" localSheetId="2">'GradResp-Schools'!#REF!</definedName>
    <definedName name="totalr">'Tie Out'!$E$19</definedName>
    <definedName name="totalsc">#REF!</definedName>
    <definedName name="totalss">#REF!</definedName>
    <definedName name="totaluc">#REF!</definedName>
    <definedName name="totalw" localSheetId="7">'Part3-Schools'!#REF!</definedName>
    <definedName name="totalw" localSheetId="8">'Part3-SchoolsCharts'!#REF!</definedName>
    <definedName name="totalw">#REF!</definedName>
    <definedName name="totalw1" localSheetId="7">'Part3-Schools'!#REF!</definedName>
    <definedName name="totalw1" localSheetId="8">'Part3-SchoolsCharts'!#REF!</definedName>
    <definedName name="totalw1">#REF!</definedName>
    <definedName name="Totatlra">'[5]Tie Out'!$E$19</definedName>
    <definedName name="TRFall" localSheetId="2">'GradResp-Schools'!#REF!</definedName>
    <definedName name="TRFall">#REF!</definedName>
    <definedName name="TRFalla">'[5]GRADRESP'!$B$40</definedName>
    <definedName name="TRFres" localSheetId="2">'GradResp-Schools'!#REF!</definedName>
    <definedName name="TRFres">#REF!</definedName>
    <definedName name="TRFresa">'[5]GRADRESP'!$F$40</definedName>
    <definedName name="yoyalm">#REF!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<sst xmlns="http://schemas.openxmlformats.org/spreadsheetml/2006/main" count="1422" uniqueCount="450">
  <si>
    <t>Southern Illinois University Edwardsville</t>
  </si>
  <si>
    <t>Survey of 2002 Baccalaureate Graduates -- One Year Out</t>
  </si>
  <si>
    <t>Survey Population and Respondents</t>
  </si>
  <si>
    <t>2002 Baccalaureate Degrees</t>
  </si>
  <si>
    <t xml:space="preserve">     Less persons who received 2 baccalaureate degrees</t>
  </si>
  <si>
    <t>2001 Baccalaureate Graduates</t>
  </si>
  <si>
    <t xml:space="preserve">     Less Graduates with No Address Available *</t>
  </si>
  <si>
    <t>Graduates Surveyed</t>
  </si>
  <si>
    <t>xxxx postcards mailed</t>
  </si>
  <si>
    <t>out  per Emily. xx non-</t>
  </si>
  <si>
    <t xml:space="preserve">     Less Non-Deliverable Surveys</t>
  </si>
  <si>
    <t xml:space="preserve">deliverables from </t>
  </si>
  <si>
    <t>postcards.  xx non-</t>
  </si>
  <si>
    <t xml:space="preserve">     Less Non-Responding Graduates</t>
  </si>
  <si>
    <t>deliverable surveys.</t>
  </si>
  <si>
    <t>(x/xx/95)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</si>
  <si>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</si>
  <si>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</si>
  <si>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</si>
  <si>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</si>
  <si>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Comparison of All Graduates to Survey Respondents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</si>
  <si>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</si>
  <si>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</si>
  <si>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</si>
  <si>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</si>
  <si>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</si>
  <si>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</si>
  <si>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</si>
  <si>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</si>
  <si>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</si>
  <si>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</si>
  <si>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20 to 60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</si>
  <si>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</si>
  <si>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</si>
  <si>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</si>
  <si>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</si>
  <si>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</si>
  <si>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</si>
  <si>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Graduated Spring 2002</t>
  </si>
  <si>
    <t>Graduated Summer 2002</t>
  </si>
  <si>
    <t>Graduated Fall 2002</t>
  </si>
  <si>
    <t xml:space="preserve"> 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</si>
  <si>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</si>
  <si>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</si>
  <si>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</si>
  <si>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</si>
  <si>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</si>
  <si>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</si>
  <si>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</si>
  <si>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</si>
  <si>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</si>
  <si>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</si>
  <si>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</si>
  <si>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</si>
  <si>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</si>
  <si>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</si>
  <si>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</si>
  <si>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</si>
  <si>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</si>
  <si>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2002 Baccalaureate Recipients</t>
  </si>
  <si>
    <t>Profile</t>
  </si>
  <si>
    <t>CAS</t>
  </si>
  <si>
    <t>Bus</t>
  </si>
  <si>
    <t>Educ</t>
  </si>
  <si>
    <t>Engr</t>
  </si>
  <si>
    <t>Nursing</t>
  </si>
  <si>
    <t>Missing</t>
  </si>
  <si>
    <t>Black, Non-Hispanic</t>
  </si>
  <si>
    <t>Other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</si>
  <si>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</si>
  <si>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</si>
  <si>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</si>
  <si>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</si>
  <si>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</si>
  <si>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</si>
  <si>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</si>
  <si>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</si>
  <si>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</si>
  <si>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</si>
  <si>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</si>
  <si>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</si>
  <si>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</si>
  <si>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</si>
  <si>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</si>
  <si>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</si>
  <si>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r>
      <t>Profile</t>
    </r>
    <r>
      <rPr>
        <b/>
        <sz val="10"/>
        <rFont val="Arial"/>
        <family val="2"/>
      </rPr>
      <t>, con't.</t>
    </r>
  </si>
  <si>
    <t>Tie Out</t>
  </si>
  <si>
    <t>School Detail</t>
  </si>
  <si>
    <t>Age at Graduation         range</t>
  </si>
  <si>
    <t xml:space="preserve">                                      median</t>
  </si>
  <si>
    <t>Graduating GPA (4 point scale)       Mean</t>
  </si>
  <si>
    <t xml:space="preserve">Std Dev        </t>
  </si>
  <si>
    <t>Comparison of All Graduates to Survey Respondents, con't.</t>
  </si>
  <si>
    <t>All One Year Out Survey Respondents</t>
  </si>
  <si>
    <t>All Graduates</t>
  </si>
  <si>
    <t>6/10/2004</t>
  </si>
  <si>
    <t>20 to 54</t>
  </si>
  <si>
    <t>20 to 58</t>
  </si>
  <si>
    <t>22 to 42</t>
  </si>
  <si>
    <t>21 to 52</t>
  </si>
  <si>
    <t>21 to 60</t>
  </si>
  <si>
    <t>21 to 54</t>
  </si>
  <si>
    <t>22 to 41</t>
  </si>
  <si>
    <t>Listing of Spreadsheets in this Workbook.</t>
  </si>
  <si>
    <t>GradResp</t>
  </si>
  <si>
    <t>Part 1</t>
  </si>
  <si>
    <t>Employment Questions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</si>
  <si>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</si>
  <si>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</si>
  <si>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</si>
  <si>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</si>
  <si>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</si>
  <si>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</si>
  <si>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</si>
  <si>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</si>
  <si>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</si>
  <si>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2002 Baccalaureate Graduates One Year Out</t>
  </si>
  <si>
    <t>Number of Survey Respondents</t>
  </si>
  <si>
    <t>Employment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</si>
  <si>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</si>
  <si>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</si>
  <si>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</si>
  <si>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</si>
  <si>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</si>
  <si>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</si>
  <si>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</si>
  <si>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>2.</t>
  </si>
  <si>
    <t>Place of Employment</t>
  </si>
  <si>
    <t xml:space="preserve">    Illinois</t>
  </si>
  <si>
    <t xml:space="preserve">    Missouri</t>
  </si>
  <si>
    <t xml:space="preserve">    Other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</si>
  <si>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</si>
  <si>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</si>
  <si>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</si>
  <si>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</si>
  <si>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</si>
  <si>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</si>
  <si>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</si>
  <si>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</si>
  <si>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</si>
  <si>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</si>
  <si>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</si>
  <si>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</si>
  <si>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</si>
  <si>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</si>
  <si>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</si>
  <si>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7.</t>
  </si>
  <si>
    <t>Annual Earned Income in Current Job Before Taxes</t>
  </si>
  <si>
    <t xml:space="preserve">    Employed Full-Time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</si>
  <si>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</si>
  <si>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</si>
  <si>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</si>
  <si>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</si>
  <si>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</si>
  <si>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</si>
  <si>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</si>
  <si>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>Mean Salary</t>
  </si>
  <si>
    <t>Bachelor's Degree Preparation for Job</t>
  </si>
  <si>
    <t xml:space="preserve">  Very Well</t>
  </si>
  <si>
    <t xml:space="preserve">  Well</t>
  </si>
  <si>
    <t xml:space="preserve">  Adequately</t>
  </si>
  <si>
    <t xml:space="preserve">  Inadequately</t>
  </si>
  <si>
    <t xml:space="preserve">  Poorly</t>
  </si>
  <si>
    <t xml:space="preserve">  Very Poorly</t>
  </si>
  <si>
    <t xml:space="preserve">Southern Illinois University Edwardsville    </t>
  </si>
  <si>
    <t xml:space="preserve">Survey of 2002 Baccalaureate Graduates -- One Year Out    </t>
  </si>
  <si>
    <t xml:space="preserve">Survey Responses  --  Part I    </t>
  </si>
  <si>
    <t>Number of Survey Respondents *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</si>
  <si>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</si>
  <si>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</si>
  <si>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</si>
  <si>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</si>
  <si>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</si>
  <si>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</si>
  <si>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</si>
  <si>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</si>
  <si>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</si>
  <si>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NonProfit (Non-Government)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</si>
  <si>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</si>
  <si>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</si>
  <si>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</si>
  <si>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</si>
  <si>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</si>
  <si>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</si>
  <si>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</si>
  <si>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</si>
  <si>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School Detail, con't.</t>
  </si>
  <si>
    <t xml:space="preserve">    Employed Part-Time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</si>
  <si>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</si>
  <si>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</si>
  <si>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</si>
  <si>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</si>
  <si>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</si>
  <si>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8.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</si>
  <si>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</si>
  <si>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</si>
  <si>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</si>
  <si>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</si>
  <si>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</si>
  <si>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</si>
  <si>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</si>
  <si>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</si>
  <si>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</si>
  <si>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</si>
  <si>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</si>
  <si>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</si>
  <si>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</si>
  <si>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</si>
  <si>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</si>
  <si>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</si>
  <si>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</si>
  <si>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</si>
  <si>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</si>
  <si>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</si>
  <si>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</si>
  <si>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</si>
  <si>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</si>
  <si>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>continued</t>
  </si>
  <si>
    <t xml:space="preserve">Survey Responses  --  Part I     </t>
  </si>
  <si>
    <t>9a.</t>
  </si>
  <si>
    <t>continuation of Primary Occupation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</si>
  <si>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</si>
  <si>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</si>
  <si>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</si>
  <si>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</si>
  <si>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</si>
  <si>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</si>
  <si>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</si>
  <si>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</si>
  <si>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</si>
  <si>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</si>
  <si>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</si>
  <si>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</si>
  <si>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</si>
  <si>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</si>
  <si>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</si>
  <si>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</si>
  <si>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</si>
  <si>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</si>
  <si>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</si>
  <si>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</si>
  <si>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</si>
  <si>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</si>
  <si>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</si>
  <si>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</si>
  <si>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</si>
  <si>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</si>
  <si>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</si>
  <si>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</si>
  <si>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</si>
  <si>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</si>
  <si>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</si>
  <si>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</si>
  <si>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</si>
  <si>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</si>
  <si>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</si>
  <si>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</si>
  <si>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</si>
  <si>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</si>
  <si>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r>
      <t>Employment,</t>
    </r>
    <r>
      <rPr>
        <b/>
        <sz val="14"/>
        <rFont val="Helvetica"/>
        <family val="2"/>
      </rPr>
      <t xml:space="preserve"> con't.</t>
    </r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</si>
  <si>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</si>
  <si>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Very Well</t>
  </si>
  <si>
    <t xml:space="preserve">    Adequately</t>
  </si>
  <si>
    <t xml:space="preserve">    Inadequately</t>
  </si>
  <si>
    <t xml:space="preserve">    Poorly</t>
  </si>
  <si>
    <t xml:space="preserve">    Well</t>
  </si>
  <si>
    <t xml:space="preserve">    Very Poorly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</si>
  <si>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</si>
  <si>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</si>
  <si>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</si>
  <si>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</si>
  <si>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</si>
  <si>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</si>
  <si>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</si>
  <si>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Pursuing or 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</si>
  <si>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</si>
  <si>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</si>
  <si>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</si>
  <si>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</si>
  <si>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</si>
  <si>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</si>
  <si>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</si>
  <si>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</si>
  <si>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</si>
  <si>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</si>
  <si>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</si>
  <si>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</si>
  <si>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</si>
  <si>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</si>
  <si>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Additional Education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</si>
  <si>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</si>
  <si>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</si>
  <si>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</si>
  <si>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</si>
  <si>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</si>
  <si>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</si>
  <si>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</si>
  <si>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</si>
  <si>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</si>
  <si>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</si>
  <si>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</si>
  <si>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</si>
  <si>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</si>
  <si>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6/17/2004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</si>
  <si>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</si>
  <si>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</si>
  <si>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</si>
  <si>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</si>
  <si>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</si>
  <si>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</si>
  <si>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</si>
  <si>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Satisfaction</t>
  </si>
  <si>
    <t>29.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</si>
  <si>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</si>
  <si>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</si>
  <si>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</si>
  <si>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</si>
  <si>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</si>
  <si>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</si>
  <si>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</si>
  <si>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</si>
  <si>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</si>
  <si>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</si>
  <si>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</si>
  <si>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</si>
  <si>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</si>
  <si>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</si>
  <si>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</si>
  <si>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</si>
  <si>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</si>
  <si>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</si>
  <si>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</si>
  <si>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</si>
  <si>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20.</t>
  </si>
  <si>
    <t>In Major, Faculty Provided Timely Feedback</t>
  </si>
  <si>
    <t>School Detail, cont'd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</si>
  <si>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</si>
  <si>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</si>
  <si>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</si>
  <si>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</si>
  <si>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</si>
  <si>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</si>
  <si>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6/23/2004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</si>
  <si>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</si>
  <si>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</si>
  <si>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</si>
  <si>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</si>
  <si>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</si>
  <si>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</si>
  <si>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</si>
  <si>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</si>
  <si>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</si>
  <si>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</si>
  <si>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</si>
  <si>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</si>
  <si>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</si>
  <si>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</si>
  <si>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</si>
  <si>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</si>
  <si>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</si>
  <si>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</si>
  <si>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</si>
  <si>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</si>
  <si>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</si>
  <si>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</si>
  <si>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</si>
  <si>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</si>
  <si>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</si>
  <si>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</si>
  <si>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 xml:space="preserve">    Slightly Helpful</t>
  </si>
  <si>
    <t xml:space="preserve">    Not Helpful</t>
  </si>
  <si>
    <t>B.</t>
  </si>
  <si>
    <t>Developing Sense of Ethics</t>
  </si>
  <si>
    <t>C.</t>
  </si>
  <si>
    <t xml:space="preserve">Understanding People with Different Backgrounds,  </t>
  </si>
  <si>
    <t>Habits, Values, Appearances and Abilities</t>
  </si>
  <si>
    <t>D.</t>
  </si>
  <si>
    <t>Becoming a More Active Citizen</t>
  </si>
  <si>
    <t>E.</t>
  </si>
  <si>
    <t>Improving Quality of Life (aside from financial benefits)</t>
  </si>
  <si>
    <t>F.</t>
  </si>
  <si>
    <t>Developing Reasoning Skills</t>
  </si>
  <si>
    <t>G.</t>
  </si>
  <si>
    <t>Viewing Problems from Different Perspectives</t>
  </si>
  <si>
    <t>H.</t>
  </si>
  <si>
    <t>Developing Ability to Solve Problems</t>
  </si>
  <si>
    <t>I.</t>
  </si>
  <si>
    <t>Making Informed Decisions as a Citizen</t>
  </si>
  <si>
    <t>J.</t>
  </si>
  <si>
    <t>Developing Writing Skills</t>
  </si>
  <si>
    <t>K.</t>
  </si>
  <si>
    <t>Developing Oral Communication Skills</t>
  </si>
  <si>
    <t>L.</t>
  </si>
  <si>
    <t>Developing Knowledge of Scientific and Technological Developments</t>
  </si>
  <si>
    <t>27.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</si>
  <si>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</si>
  <si>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</si>
  <si>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</si>
  <si>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</si>
  <si>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</si>
  <si>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</si>
  <si>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</si>
  <si>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</si>
  <si>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</si>
  <si>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</si>
  <si>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 xml:space="preserve">    Moderately Important</t>
  </si>
  <si>
    <t xml:space="preserve">    Slightly Important</t>
  </si>
  <si>
    <t xml:space="preserve">    Not Important</t>
  </si>
  <si>
    <t>Community Life</t>
  </si>
  <si>
    <t>Professional Life</t>
  </si>
  <si>
    <t>30.</t>
  </si>
  <si>
    <t>Involvement Since Bachelor's Degree with:</t>
  </si>
  <si>
    <t>Organized, Formal, Career Related Learning (non-degree)</t>
  </si>
  <si>
    <t xml:space="preserve">    Currently Involved</t>
  </si>
  <si>
    <t xml:space="preserve">    Have Been Involved</t>
  </si>
  <si>
    <t xml:space="preserve">    Never Involved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</si>
  <si>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</si>
  <si>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</si>
  <si>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</si>
  <si>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</si>
  <si>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</si>
  <si>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</si>
  <si>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</si>
  <si>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Reading books not directly related to your job</t>
  </si>
  <si>
    <t>6/24/2004</t>
  </si>
  <si>
    <t>Helpfulness of University Experiences in:</t>
  </si>
  <si>
    <t xml:space="preserve">         Very to Extremely Helpful</t>
  </si>
  <si>
    <t xml:space="preserve">          Slightly to Moderately Helpful</t>
  </si>
  <si>
    <t xml:space="preserve">            Not Helpful</t>
  </si>
  <si>
    <t>Very to Extremely Helpful</t>
  </si>
  <si>
    <t>Slightly to Moderately Helpful</t>
  </si>
  <si>
    <t>Not Helpful</t>
  </si>
  <si>
    <t>Improving Quality of Life (aside from financial Benefits)</t>
  </si>
  <si>
    <t>6/28/2004</t>
  </si>
  <si>
    <t xml:space="preserve">10.          </t>
  </si>
  <si>
    <t>11b.</t>
  </si>
  <si>
    <t>12.</t>
  </si>
  <si>
    <t>Part1-Charts</t>
  </si>
  <si>
    <t>2001 Baccalaureate Graduates One Year Out</t>
  </si>
  <si>
    <t>Part2-Charts</t>
  </si>
  <si>
    <t>Part3-Charts</t>
  </si>
  <si>
    <t>Part6-Charts</t>
  </si>
  <si>
    <t>GradResp-Charts</t>
  </si>
  <si>
    <t>Chart of Respondents</t>
  </si>
  <si>
    <t>Employment Questions Charts</t>
  </si>
  <si>
    <t>Education Questions and Charts</t>
  </si>
  <si>
    <t>Satisfaction Questions Charts</t>
  </si>
  <si>
    <t>3.</t>
  </si>
  <si>
    <t>6.</t>
  </si>
  <si>
    <t>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</si>
</sst>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55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sz val="15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14"/>
      <name val="Helvetica"/>
      <family val="2"/>
    </font>
    <font>
      <b/>
      <i/>
      <sz val="14"/>
      <name val="Helvetica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4.25"/>
      <name val="Arial"/>
      <family val="0"/>
    </font>
    <font>
      <sz val="8.25"/>
      <name val="Arial"/>
      <family val="2"/>
    </font>
    <font>
      <sz val="14.5"/>
      <name val="Arial"/>
      <family val="0"/>
    </font>
    <font>
      <sz val="8.5"/>
      <name val="Arial"/>
      <family val="2"/>
    </font>
    <font>
      <sz val="6.25"/>
      <name val="Arial"/>
      <family val="2"/>
    </font>
    <font>
      <sz val="7.5"/>
      <name val="Arial"/>
      <family val="2"/>
    </font>
    <font>
      <sz val="12"/>
      <name val="Helv"/>
      <family val="0"/>
    </font>
    <font>
      <b/>
      <i/>
      <sz val="12"/>
      <name val="Arial"/>
      <family val="2"/>
    </font>
    <font>
      <sz val="14.75"/>
      <name val="Arial"/>
      <family val="0"/>
    </font>
    <font>
      <b/>
      <sz val="10.25"/>
      <name val="Arial"/>
      <family val="2"/>
    </font>
    <font>
      <sz val="12"/>
      <name val="Helvetica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Helvetica"/>
      <family val="0"/>
    </font>
    <font>
      <sz val="7"/>
      <color indexed="9"/>
      <name val="Arial"/>
      <family val="2"/>
    </font>
    <font>
      <sz val="8"/>
      <color indexed="9"/>
      <name val="Helvetica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Helvetic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right"/>
      <protection locked="0"/>
    </xf>
    <xf numFmtId="0" fontId="5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Protection="0">
      <alignment/>
    </xf>
    <xf numFmtId="0" fontId="6" fillId="0" borderId="0" applyProtection="0">
      <alignment/>
    </xf>
    <xf numFmtId="0" fontId="6" fillId="0" borderId="0">
      <alignment/>
      <protection locked="0"/>
    </xf>
    <xf numFmtId="0" fontId="0" fillId="0" borderId="0">
      <alignment/>
      <protection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6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75" fontId="6" fillId="0" borderId="0">
      <alignment/>
      <protection locked="0"/>
    </xf>
    <xf numFmtId="9" fontId="0" fillId="0" borderId="0" applyFont="0" applyFill="0" applyBorder="0" applyAlignment="0" applyProtection="0"/>
    <xf numFmtId="173" fontId="6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0" fillId="0" borderId="0" xfId="24" applyFont="1">
      <alignment/>
    </xf>
    <xf numFmtId="0" fontId="11" fillId="0" borderId="0" xfId="24" applyFont="1" applyAlignment="1">
      <alignment vertical="top"/>
    </xf>
    <xf numFmtId="0" fontId="12" fillId="0" borderId="0" xfId="24" applyFont="1" applyProtection="1">
      <alignment/>
      <protection locked="0"/>
    </xf>
    <xf numFmtId="0" fontId="10" fillId="0" borderId="0" xfId="24" applyNumberFormat="1" applyFont="1" applyProtection="1">
      <alignment/>
      <protection locked="0"/>
    </xf>
    <xf numFmtId="0" fontId="12" fillId="0" borderId="0" xfId="24" applyNumberFormat="1" applyFont="1" applyProtection="1">
      <alignment/>
      <protection locked="0"/>
    </xf>
    <xf numFmtId="0" fontId="13" fillId="0" borderId="0" xfId="24" applyNumberFormat="1" applyFont="1" applyProtection="1">
      <alignment/>
      <protection locked="0"/>
    </xf>
    <xf numFmtId="0" fontId="11" fillId="0" borderId="0" xfId="24" applyFont="1">
      <alignment/>
    </xf>
    <xf numFmtId="0" fontId="11" fillId="0" borderId="1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0" fontId="11" fillId="0" borderId="0" xfId="24" applyNumberFormat="1" applyFont="1" applyBorder="1" applyAlignment="1" applyProtection="1">
      <alignment horizontal="left"/>
      <protection locked="0"/>
    </xf>
    <xf numFmtId="0" fontId="11" fillId="0" borderId="4" xfId="24" applyFont="1" applyBorder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0" xfId="24" applyNumberFormat="1" applyFont="1" applyBorder="1" applyProtection="1">
      <alignment/>
      <protection locked="0"/>
    </xf>
    <xf numFmtId="3" fontId="11" fillId="0" borderId="7" xfId="24" applyNumberFormat="1" applyFont="1" applyBorder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3" fontId="11" fillId="0" borderId="3" xfId="24" applyNumberFormat="1" applyFont="1" applyBorder="1" applyProtection="1">
      <alignment/>
      <protection locked="0"/>
    </xf>
    <xf numFmtId="3" fontId="11" fillId="0" borderId="0" xfId="24" applyNumberFormat="1" applyFont="1" applyBorder="1" applyProtection="1">
      <alignment/>
      <protection locked="0"/>
    </xf>
    <xf numFmtId="0" fontId="11" fillId="0" borderId="8" xfId="24" applyNumberFormat="1" applyFont="1" applyBorder="1" applyAlignment="1" applyProtection="1">
      <alignment horizontal="left"/>
      <protection locked="0"/>
    </xf>
    <xf numFmtId="0" fontId="11" fillId="0" borderId="9" xfId="24" applyFont="1" applyBorder="1">
      <alignment/>
    </xf>
    <xf numFmtId="0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>
      <alignment horizontal="right"/>
    </xf>
    <xf numFmtId="3" fontId="11" fillId="0" borderId="10" xfId="24" applyNumberFormat="1" applyFont="1" applyBorder="1" applyProtection="1">
      <alignment/>
      <protection locked="0"/>
    </xf>
    <xf numFmtId="3" fontId="11" fillId="0" borderId="6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3" fontId="11" fillId="0" borderId="8" xfId="24" applyNumberFormat="1" applyFont="1" applyBorder="1" applyAlignment="1" applyProtection="1">
      <alignment horizontal="right"/>
      <protection locked="0"/>
    </xf>
    <xf numFmtId="174" fontId="11" fillId="0" borderId="4" xfId="24" applyNumberFormat="1" applyFont="1" applyBorder="1" applyAlignment="1" applyProtection="1">
      <alignment horizontal="right"/>
      <protection locked="0"/>
    </xf>
    <xf numFmtId="3" fontId="11" fillId="0" borderId="4" xfId="24" applyNumberFormat="1" applyFont="1" applyBorder="1" applyProtection="1">
      <alignment/>
      <protection locked="0"/>
    </xf>
    <xf numFmtId="3" fontId="11" fillId="0" borderId="5" xfId="24" applyNumberFormat="1" applyFont="1" applyBorder="1" applyProtection="1">
      <alignment/>
      <protection locked="0"/>
    </xf>
    <xf numFmtId="0" fontId="14" fillId="0" borderId="0" xfId="24" applyFont="1">
      <alignment/>
    </xf>
    <xf numFmtId="173" fontId="10" fillId="0" borderId="0" xfId="24" applyNumberFormat="1" applyFont="1" applyProtection="1">
      <alignment/>
      <protection locked="0"/>
    </xf>
    <xf numFmtId="0" fontId="14" fillId="0" borderId="0" xfId="24" applyFont="1" applyAlignment="1">
      <alignment horizontal="left"/>
    </xf>
    <xf numFmtId="0" fontId="11" fillId="0" borderId="8" xfId="24" applyFont="1" applyBorder="1" applyAlignment="1">
      <alignment horizontal="right"/>
    </xf>
    <xf numFmtId="0" fontId="14" fillId="0" borderId="0" xfId="24" applyFont="1" applyAlignment="1">
      <alignment horizontal="center"/>
    </xf>
    <xf numFmtId="0" fontId="11" fillId="0" borderId="5" xfId="24" applyFont="1" applyBorder="1">
      <alignment/>
    </xf>
    <xf numFmtId="0" fontId="11" fillId="0" borderId="8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0" fontId="11" fillId="0" borderId="9" xfId="24" applyNumberFormat="1" applyFont="1" applyBorder="1" applyProtection="1">
      <alignment/>
      <protection locked="0"/>
    </xf>
    <xf numFmtId="10" fontId="11" fillId="0" borderId="0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10" fontId="11" fillId="0" borderId="6" xfId="24" applyNumberFormat="1" applyFont="1" applyBorder="1" applyProtection="1">
      <alignment/>
      <protection locked="0"/>
    </xf>
    <xf numFmtId="3" fontId="10" fillId="0" borderId="0" xfId="24" applyNumberFormat="1" applyFont="1" applyAlignment="1" applyProtection="1">
      <alignment horizontal="right"/>
      <protection locked="0"/>
    </xf>
    <xf numFmtId="3" fontId="10" fillId="0" borderId="0" xfId="24" applyNumberFormat="1" applyFont="1" applyProtection="1">
      <alignment/>
      <protection locked="0"/>
    </xf>
    <xf numFmtId="172" fontId="10" fillId="0" borderId="0" xfId="24" applyNumberFormat="1" applyFont="1" applyProtection="1">
      <alignment/>
      <protection locked="0"/>
    </xf>
    <xf numFmtId="0" fontId="12" fillId="0" borderId="0" xfId="25" applyFont="1" applyProtection="1">
      <alignment/>
      <protection locked="0"/>
    </xf>
    <xf numFmtId="0" fontId="10" fillId="0" borderId="0" xfId="25" applyNumberFormat="1" applyFont="1" applyProtection="1">
      <alignment/>
      <protection locked="0"/>
    </xf>
    <xf numFmtId="0" fontId="10" fillId="0" borderId="0" xfId="25" applyFont="1">
      <alignment/>
    </xf>
    <xf numFmtId="0" fontId="12" fillId="0" borderId="0" xfId="25" applyNumberFormat="1" applyFont="1" applyProtection="1">
      <alignment/>
      <protection locked="0"/>
    </xf>
    <xf numFmtId="0" fontId="13" fillId="0" borderId="0" xfId="25" applyNumberFormat="1" applyFont="1" applyProtection="1">
      <alignment/>
      <protection locked="0"/>
    </xf>
    <xf numFmtId="0" fontId="10" fillId="0" borderId="8" xfId="25" applyNumberFormat="1" applyFont="1" applyBorder="1" applyProtection="1">
      <alignment/>
      <protection locked="0"/>
    </xf>
    <xf numFmtId="0" fontId="10" fillId="0" borderId="10" xfId="25" applyNumberFormat="1" applyFont="1" applyBorder="1" applyProtection="1">
      <alignment/>
      <protection locked="0"/>
    </xf>
    <xf numFmtId="0" fontId="10" fillId="0" borderId="11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0" fontId="10" fillId="0" borderId="0" xfId="25" applyFont="1" applyBorder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5" fillId="0" borderId="11" xfId="26" applyFont="1" applyFill="1" applyBorder="1" applyAlignment="1" applyProtection="1">
      <alignment horizontal="center" vertical="top"/>
      <protection locked="0"/>
    </xf>
    <xf numFmtId="0" fontId="15" fillId="0" borderId="11" xfId="26" applyFont="1" applyBorder="1" applyAlignment="1">
      <alignment horizontal="center" vertical="top"/>
      <protection locked="0"/>
    </xf>
    <xf numFmtId="0" fontId="15" fillId="0" borderId="6" xfId="26" applyFont="1" applyBorder="1" applyAlignment="1">
      <alignment horizontal="center" vertical="top"/>
      <protection locked="0"/>
    </xf>
    <xf numFmtId="0" fontId="10" fillId="0" borderId="11" xfId="25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25" applyNumberFormat="1" applyFont="1" applyBorder="1" applyProtection="1">
      <alignment/>
      <protection locked="0"/>
    </xf>
    <xf numFmtId="0" fontId="10" fillId="0" borderId="0" xfId="25" applyFont="1" applyBorder="1" applyAlignment="1">
      <alignment horizontal="center"/>
    </xf>
    <xf numFmtId="0" fontId="11" fillId="0" borderId="0" xfId="0" applyFont="1" applyBorder="1" applyAlignment="1">
      <alignment/>
    </xf>
    <xf numFmtId="0" fontId="25" fillId="0" borderId="0" xfId="25" applyFont="1">
      <alignment/>
    </xf>
    <xf numFmtId="0" fontId="20" fillId="0" borderId="12" xfId="25" applyFont="1" applyBorder="1" applyAlignment="1">
      <alignment horizontal="centerContinuous"/>
    </xf>
    <xf numFmtId="0" fontId="20" fillId="0" borderId="13" xfId="25" applyFont="1" applyBorder="1" applyAlignment="1">
      <alignment horizontal="centerContinuous"/>
    </xf>
    <xf numFmtId="0" fontId="20" fillId="0" borderId="14" xfId="25" applyFont="1" applyBorder="1" applyAlignment="1">
      <alignment horizontal="centerContinuous"/>
    </xf>
    <xf numFmtId="0" fontId="20" fillId="0" borderId="15" xfId="26" applyFont="1" applyBorder="1" applyAlignment="1">
      <alignment vertical="top"/>
      <protection locked="0"/>
    </xf>
    <xf numFmtId="0" fontId="15" fillId="0" borderId="12" xfId="26" applyFont="1" applyFill="1" applyBorder="1" applyAlignment="1" applyProtection="1">
      <alignment horizontal="center" vertical="top"/>
      <protection locked="0"/>
    </xf>
    <xf numFmtId="0" fontId="15" fillId="0" borderId="13" xfId="26" applyFont="1" applyFill="1" applyBorder="1" applyAlignment="1" applyProtection="1">
      <alignment horizontal="center" vertical="top"/>
      <protection locked="0"/>
    </xf>
    <xf numFmtId="0" fontId="15" fillId="0" borderId="13" xfId="26" applyFont="1" applyBorder="1" applyAlignment="1">
      <alignment horizontal="center" vertical="top"/>
      <protection locked="0"/>
    </xf>
    <xf numFmtId="0" fontId="15" fillId="0" borderId="14" xfId="26" applyFont="1" applyBorder="1" applyAlignment="1">
      <alignment horizontal="center" vertical="top"/>
      <protection locked="0"/>
    </xf>
    <xf numFmtId="0" fontId="15" fillId="0" borderId="15" xfId="25" applyNumberFormat="1" applyFont="1" applyBorder="1" applyProtection="1">
      <alignment/>
      <protection locked="0"/>
    </xf>
    <xf numFmtId="0" fontId="10" fillId="0" borderId="12" xfId="26" applyFont="1" applyBorder="1" applyAlignment="1" applyProtection="1">
      <alignment horizontal="center"/>
      <protection locked="0"/>
    </xf>
    <xf numFmtId="0" fontId="10" fillId="0" borderId="13" xfId="26" applyFont="1" applyBorder="1" applyAlignment="1" applyProtection="1">
      <alignment horizontal="center"/>
      <protection locked="0"/>
    </xf>
    <xf numFmtId="0" fontId="10" fillId="0" borderId="14" xfId="26" applyFont="1" applyBorder="1" applyAlignment="1" applyProtection="1">
      <alignment horizontal="center"/>
      <protection locked="0"/>
    </xf>
    <xf numFmtId="0" fontId="10" fillId="0" borderId="13" xfId="26" applyFont="1" applyBorder="1" applyAlignment="1">
      <alignment horizontal="center"/>
      <protection locked="0"/>
    </xf>
    <xf numFmtId="173" fontId="10" fillId="0" borderId="4" xfId="25" applyNumberFormat="1" applyFont="1" applyBorder="1" applyAlignment="1">
      <alignment horizontal="center"/>
    </xf>
    <xf numFmtId="173" fontId="10" fillId="0" borderId="0" xfId="25" applyNumberFormat="1" applyFont="1" applyBorder="1" applyAlignment="1">
      <alignment horizontal="center"/>
    </xf>
    <xf numFmtId="173" fontId="10" fillId="0" borderId="9" xfId="25" applyNumberFormat="1" applyFont="1" applyBorder="1" applyAlignment="1">
      <alignment horizontal="center"/>
    </xf>
    <xf numFmtId="173" fontId="10" fillId="0" borderId="5" xfId="38" applyNumberFormat="1" applyFont="1" applyBorder="1" applyAlignment="1">
      <alignment horizontal="center"/>
    </xf>
    <xf numFmtId="173" fontId="10" fillId="0" borderId="11" xfId="38" applyNumberFormat="1" applyFont="1" applyBorder="1" applyAlignment="1">
      <alignment horizontal="center"/>
    </xf>
    <xf numFmtId="173" fontId="10" fillId="0" borderId="6" xfId="38" applyNumberFormat="1" applyFont="1" applyBorder="1" applyAlignment="1">
      <alignment horizontal="center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173" fontId="10" fillId="0" borderId="9" xfId="38" applyNumberFormat="1" applyFont="1" applyBorder="1" applyAlignment="1">
      <alignment horizontal="center"/>
    </xf>
    <xf numFmtId="0" fontId="10" fillId="0" borderId="5" xfId="25" applyFont="1" applyBorder="1" applyAlignment="1">
      <alignment horizontal="center"/>
    </xf>
    <xf numFmtId="0" fontId="10" fillId="0" borderId="6" xfId="25" applyFont="1" applyBorder="1" applyAlignment="1">
      <alignment horizontal="center"/>
    </xf>
    <xf numFmtId="180" fontId="10" fillId="0" borderId="11" xfId="25" applyNumberFormat="1" applyFont="1" applyBorder="1" applyAlignment="1">
      <alignment horizontal="center"/>
    </xf>
    <xf numFmtId="173" fontId="10" fillId="0" borderId="5" xfId="25" applyNumberFormat="1" applyFont="1" applyBorder="1" applyAlignment="1">
      <alignment horizontal="center"/>
    </xf>
    <xf numFmtId="173" fontId="10" fillId="0" borderId="11" xfId="25" applyNumberFormat="1" applyFont="1" applyBorder="1" applyAlignment="1">
      <alignment horizontal="center"/>
    </xf>
    <xf numFmtId="173" fontId="10" fillId="0" borderId="6" xfId="25" applyNumberFormat="1" applyFont="1" applyBorder="1" applyAlignment="1">
      <alignment horizontal="center"/>
    </xf>
    <xf numFmtId="172" fontId="10" fillId="0" borderId="4" xfId="17" applyNumberFormat="1" applyFont="1" applyBorder="1" applyAlignment="1">
      <alignment horizontal="center"/>
    </xf>
    <xf numFmtId="172" fontId="10" fillId="0" borderId="0" xfId="17" applyNumberFormat="1" applyFont="1" applyBorder="1" applyAlignment="1">
      <alignment horizontal="center"/>
    </xf>
    <xf numFmtId="172" fontId="10" fillId="0" borderId="9" xfId="17" applyNumberFormat="1" applyFont="1" applyBorder="1" applyAlignment="1">
      <alignment horizontal="center"/>
    </xf>
    <xf numFmtId="0" fontId="10" fillId="0" borderId="10" xfId="25" applyFont="1" applyBorder="1" applyAlignment="1">
      <alignment horizontal="right"/>
    </xf>
    <xf numFmtId="172" fontId="10" fillId="0" borderId="5" xfId="17" applyNumberFormat="1" applyFont="1" applyBorder="1" applyAlignment="1">
      <alignment horizontal="center"/>
    </xf>
    <xf numFmtId="172" fontId="10" fillId="0" borderId="11" xfId="17" applyNumberFormat="1" applyFont="1" applyBorder="1" applyAlignment="1">
      <alignment horizontal="center"/>
    </xf>
    <xf numFmtId="172" fontId="10" fillId="0" borderId="6" xfId="17" applyNumberFormat="1" applyFont="1" applyBorder="1" applyAlignment="1">
      <alignment horizontal="center"/>
    </xf>
    <xf numFmtId="14" fontId="14" fillId="0" borderId="5" xfId="25" applyNumberFormat="1" applyFont="1" applyBorder="1" applyAlignment="1" quotePrefix="1">
      <alignment horizontal="left"/>
    </xf>
    <xf numFmtId="14" fontId="14" fillId="0" borderId="6" xfId="25" applyNumberFormat="1" applyFont="1" applyBorder="1">
      <alignment/>
    </xf>
    <xf numFmtId="0" fontId="10" fillId="0" borderId="14" xfId="26" applyFont="1" applyBorder="1" applyAlignment="1">
      <alignment horizontal="center"/>
      <protection locked="0"/>
    </xf>
    <xf numFmtId="0" fontId="10" fillId="0" borderId="0" xfId="26" applyFont="1" applyBorder="1" applyAlignment="1">
      <alignment horizontal="center"/>
      <protection locked="0"/>
    </xf>
    <xf numFmtId="0" fontId="10" fillId="0" borderId="6" xfId="26" applyFont="1" applyBorder="1" applyAlignment="1">
      <alignment horizontal="center"/>
      <protection locked="0"/>
    </xf>
    <xf numFmtId="0" fontId="24" fillId="0" borderId="0" xfId="36" applyFont="1" applyBorder="1">
      <alignment/>
      <protection/>
    </xf>
    <xf numFmtId="0" fontId="24" fillId="0" borderId="0" xfId="36" applyFont="1">
      <alignment/>
      <protection/>
    </xf>
    <xf numFmtId="0" fontId="12" fillId="0" borderId="0" xfId="36" applyFont="1">
      <alignment/>
      <protection/>
    </xf>
    <xf numFmtId="0" fontId="24" fillId="0" borderId="0" xfId="24" applyNumberFormat="1" applyFont="1" applyProtection="1">
      <alignment/>
      <protection locked="0"/>
    </xf>
    <xf numFmtId="0" fontId="24" fillId="0" borderId="0" xfId="25" applyNumberFormat="1" applyFont="1" applyBorder="1" applyProtection="1">
      <alignment/>
      <protection locked="0"/>
    </xf>
    <xf numFmtId="0" fontId="24" fillId="0" borderId="0" xfId="31" applyFont="1" applyBorder="1">
      <alignment/>
    </xf>
    <xf numFmtId="0" fontId="24" fillId="0" borderId="0" xfId="33" applyFont="1" applyBorder="1">
      <alignment/>
    </xf>
    <xf numFmtId="0" fontId="24" fillId="0" borderId="0" xfId="34" applyFont="1" applyBorder="1">
      <alignment/>
    </xf>
    <xf numFmtId="0" fontId="20" fillId="0" borderId="5" xfId="26" applyFont="1" applyBorder="1" applyAlignment="1">
      <alignment vertical="top"/>
      <protection locked="0"/>
    </xf>
    <xf numFmtId="0" fontId="10" fillId="0" borderId="6" xfId="26" applyFont="1" applyBorder="1" applyAlignment="1">
      <alignment vertical="top"/>
      <protection locked="0"/>
    </xf>
    <xf numFmtId="0" fontId="15" fillId="0" borderId="5" xfId="26" applyFont="1" applyBorder="1" applyAlignment="1">
      <alignment horizontal="center" vertical="top"/>
      <protection locked="0"/>
    </xf>
    <xf numFmtId="0" fontId="10" fillId="0" borderId="5" xfId="26" applyFont="1" applyBorder="1">
      <alignment/>
      <protection locked="0"/>
    </xf>
    <xf numFmtId="0" fontId="10" fillId="0" borderId="11" xfId="26" applyFont="1" applyBorder="1">
      <alignment/>
      <protection locked="0"/>
    </xf>
    <xf numFmtId="0" fontId="10" fillId="0" borderId="12" xfId="26" applyFont="1" applyBorder="1" applyAlignment="1">
      <alignment horizontal="center"/>
      <protection locked="0"/>
    </xf>
    <xf numFmtId="0" fontId="10" fillId="0" borderId="4" xfId="26" applyFont="1" applyBorder="1">
      <alignment/>
      <protection locked="0"/>
    </xf>
    <xf numFmtId="0" fontId="10" fillId="0" borderId="0" xfId="26" applyFont="1" applyBorder="1">
      <alignment/>
      <protection locked="0"/>
    </xf>
    <xf numFmtId="0" fontId="10" fillId="0" borderId="1" xfId="26" applyFont="1" applyBorder="1">
      <alignment/>
      <protection locked="0"/>
    </xf>
    <xf numFmtId="0" fontId="10" fillId="0" borderId="2" xfId="26" applyFont="1" applyBorder="1">
      <alignment/>
      <protection locked="0"/>
    </xf>
    <xf numFmtId="173" fontId="10" fillId="0" borderId="4" xfId="38" applyNumberFormat="1" applyFont="1" applyBorder="1" applyAlignment="1">
      <alignment horizontal="center"/>
    </xf>
    <xf numFmtId="173" fontId="10" fillId="0" borderId="0" xfId="38" applyNumberFormat="1" applyFont="1" applyBorder="1" applyAlignment="1">
      <alignment horizontal="center"/>
    </xf>
    <xf numFmtId="0" fontId="10" fillId="0" borderId="11" xfId="26" applyFont="1" applyBorder="1" applyAlignment="1">
      <alignment horizontal="center"/>
      <protection locked="0"/>
    </xf>
    <xf numFmtId="1" fontId="10" fillId="0" borderId="5" xfId="38" applyNumberFormat="1" applyFont="1" applyBorder="1" applyAlignment="1">
      <alignment horizontal="center"/>
    </xf>
    <xf numFmtId="1" fontId="10" fillId="0" borderId="11" xfId="38" applyNumberFormat="1" applyFont="1" applyBorder="1" applyAlignment="1">
      <alignment horizontal="center"/>
    </xf>
    <xf numFmtId="0" fontId="10" fillId="0" borderId="12" xfId="26" applyFont="1" applyBorder="1">
      <alignment/>
      <protection locked="0"/>
    </xf>
    <xf numFmtId="0" fontId="10" fillId="0" borderId="14" xfId="26" applyFont="1" applyBorder="1">
      <alignment/>
      <protection locked="0"/>
    </xf>
    <xf numFmtId="0" fontId="10" fillId="0" borderId="3" xfId="26" applyFont="1" applyBorder="1">
      <alignment/>
      <protection locked="0"/>
    </xf>
    <xf numFmtId="173" fontId="10" fillId="0" borderId="1" xfId="26" applyNumberFormat="1" applyFont="1" applyBorder="1">
      <alignment/>
      <protection locked="0"/>
    </xf>
    <xf numFmtId="173" fontId="10" fillId="0" borderId="2" xfId="26" applyNumberFormat="1" applyFont="1" applyBorder="1">
      <alignment/>
      <protection locked="0"/>
    </xf>
    <xf numFmtId="0" fontId="10" fillId="0" borderId="9" xfId="26" applyFont="1" applyBorder="1">
      <alignment/>
      <protection locked="0"/>
    </xf>
    <xf numFmtId="0" fontId="10" fillId="0" borderId="6" xfId="26" applyFont="1" applyBorder="1">
      <alignment/>
      <protection locked="0"/>
    </xf>
    <xf numFmtId="0" fontId="10" fillId="0" borderId="5" xfId="26" applyFont="1" applyBorder="1" applyAlignment="1">
      <alignment horizontal="center"/>
      <protection locked="0"/>
    </xf>
    <xf numFmtId="1" fontId="10" fillId="0" borderId="4" xfId="38" applyNumberFormat="1" applyFont="1" applyBorder="1" applyAlignment="1">
      <alignment horizontal="center"/>
    </xf>
    <xf numFmtId="1" fontId="10" fillId="0" borderId="0" xfId="38" applyNumberFormat="1" applyFont="1" applyBorder="1" applyAlignment="1">
      <alignment horizontal="center"/>
    </xf>
    <xf numFmtId="173" fontId="10" fillId="0" borderId="3" xfId="26" applyNumberFormat="1" applyFont="1" applyBorder="1">
      <alignment/>
      <protection locked="0"/>
    </xf>
    <xf numFmtId="0" fontId="10" fillId="0" borderId="9" xfId="26" applyFont="1" applyFill="1" applyBorder="1">
      <alignment/>
      <protection locked="0"/>
    </xf>
    <xf numFmtId="173" fontId="10" fillId="0" borderId="9" xfId="38" applyNumberFormat="1" applyFont="1" applyBorder="1" applyAlignment="1">
      <alignment horizontal="center"/>
    </xf>
    <xf numFmtId="0" fontId="10" fillId="0" borderId="9" xfId="26" applyFont="1" applyFill="1" applyBorder="1" applyAlignment="1">
      <alignment horizontal="left"/>
      <protection locked="0"/>
    </xf>
    <xf numFmtId="1" fontId="10" fillId="0" borderId="5" xfId="38" applyNumberFormat="1" applyFont="1" applyFill="1" applyBorder="1" applyAlignment="1">
      <alignment horizontal="center"/>
    </xf>
    <xf numFmtId="1" fontId="10" fillId="0" borderId="11" xfId="38" applyNumberFormat="1" applyFont="1" applyFill="1" applyBorder="1" applyAlignment="1">
      <alignment horizontal="center"/>
    </xf>
    <xf numFmtId="0" fontId="10" fillId="0" borderId="3" xfId="26" applyFont="1" applyBorder="1" applyAlignment="1">
      <alignment horizontal="left"/>
      <protection locked="0"/>
    </xf>
    <xf numFmtId="173" fontId="10" fillId="0" borderId="1" xfId="26" applyNumberFormat="1" applyFont="1" applyBorder="1" applyAlignment="1">
      <alignment horizontal="left"/>
      <protection locked="0"/>
    </xf>
    <xf numFmtId="173" fontId="10" fillId="0" borderId="2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left"/>
      <protection locked="0"/>
    </xf>
    <xf numFmtId="173" fontId="10" fillId="0" borderId="4" xfId="26" applyNumberFormat="1" applyFont="1" applyBorder="1" applyAlignment="1">
      <alignment horizontal="left"/>
      <protection locked="0"/>
    </xf>
    <xf numFmtId="173" fontId="10" fillId="0" borderId="0" xfId="26" applyNumberFormat="1" applyFont="1" applyBorder="1" applyAlignment="1">
      <alignment horizontal="left"/>
      <protection locked="0"/>
    </xf>
    <xf numFmtId="9" fontId="10" fillId="0" borderId="9" xfId="26" applyNumberFormat="1" applyFont="1" applyBorder="1" applyAlignment="1">
      <alignment horizontal="left"/>
      <protection locked="0"/>
    </xf>
    <xf numFmtId="0" fontId="10" fillId="0" borderId="9" xfId="26" applyFont="1" applyBorder="1" applyAlignment="1">
      <alignment horizontal="center"/>
      <protection locked="0"/>
    </xf>
    <xf numFmtId="0" fontId="10" fillId="0" borderId="4" xfId="26" applyFont="1" applyBorder="1" applyAlignment="1">
      <alignment horizontal="center"/>
      <protection locked="0"/>
    </xf>
    <xf numFmtId="168" fontId="21" fillId="0" borderId="4" xfId="20" applyNumberFormat="1" applyFont="1" applyBorder="1" applyAlignment="1">
      <alignment horizontal="center"/>
    </xf>
    <xf numFmtId="168" fontId="21" fillId="0" borderId="0" xfId="20" applyNumberFormat="1" applyFont="1" applyBorder="1" applyAlignment="1">
      <alignment horizontal="center"/>
    </xf>
    <xf numFmtId="168" fontId="21" fillId="0" borderId="9" xfId="20" applyNumberFormat="1" applyFont="1" applyBorder="1" applyAlignment="1">
      <alignment horizontal="center"/>
    </xf>
    <xf numFmtId="0" fontId="20" fillId="0" borderId="1" xfId="40" applyFont="1" applyBorder="1">
      <alignment/>
      <protection locked="0"/>
    </xf>
    <xf numFmtId="0" fontId="10" fillId="0" borderId="0" xfId="26" applyFont="1" applyFill="1" applyBorder="1">
      <alignment/>
      <protection locked="0"/>
    </xf>
    <xf numFmtId="0" fontId="15" fillId="0" borderId="2" xfId="40" applyFont="1" applyBorder="1">
      <alignment/>
      <protection locked="0"/>
    </xf>
    <xf numFmtId="0" fontId="20" fillId="0" borderId="4" xfId="40" applyFont="1" applyBorder="1">
      <alignment/>
      <protection locked="0"/>
    </xf>
    <xf numFmtId="0" fontId="30" fillId="0" borderId="0" xfId="26" applyFont="1" applyBorder="1">
      <alignment/>
      <protection locked="0"/>
    </xf>
    <xf numFmtId="0" fontId="15" fillId="0" borderId="0" xfId="40" applyFont="1" applyBorder="1">
      <alignment/>
      <protection locked="0"/>
    </xf>
    <xf numFmtId="0" fontId="10" fillId="0" borderId="0" xfId="40" applyFont="1" applyBorder="1">
      <alignment/>
      <protection locked="0"/>
    </xf>
    <xf numFmtId="0" fontId="31" fillId="0" borderId="5" xfId="26" applyFont="1" applyBorder="1">
      <alignment/>
      <protection locked="0"/>
    </xf>
    <xf numFmtId="0" fontId="20" fillId="0" borderId="4" xfId="41" applyFont="1" applyBorder="1" applyAlignment="1">
      <alignment/>
    </xf>
    <xf numFmtId="0" fontId="20" fillId="0" borderId="2" xfId="40" applyFont="1" applyBorder="1">
      <alignment/>
      <protection locked="0"/>
    </xf>
    <xf numFmtId="0" fontId="10" fillId="0" borderId="0" xfId="26" applyFont="1" applyFill="1" applyBorder="1" applyAlignment="1">
      <alignment horizontal="right"/>
      <protection locked="0"/>
    </xf>
    <xf numFmtId="0" fontId="10" fillId="0" borderId="4" xfId="26" applyFont="1" applyFill="1" applyBorder="1">
      <alignment/>
      <protection locked="0"/>
    </xf>
    <xf numFmtId="0" fontId="10" fillId="0" borderId="6" xfId="26" applyFont="1" applyFill="1" applyBorder="1" applyAlignment="1">
      <alignment horizontal="center"/>
      <protection locked="0"/>
    </xf>
    <xf numFmtId="0" fontId="10" fillId="0" borderId="0" xfId="26" applyFont="1" applyFill="1" applyBorder="1" applyAlignment="1">
      <alignment horizontal="left"/>
      <protection locked="0"/>
    </xf>
    <xf numFmtId="0" fontId="10" fillId="0" borderId="2" xfId="26" applyFont="1" applyBorder="1" applyAlignment="1">
      <alignment horizontal="left"/>
      <protection locked="0"/>
    </xf>
    <xf numFmtId="0" fontId="10" fillId="0" borderId="0" xfId="26" applyFont="1" applyBorder="1" applyAlignment="1">
      <alignment horizontal="left"/>
      <protection locked="0"/>
    </xf>
    <xf numFmtId="0" fontId="10" fillId="0" borderId="0" xfId="26" applyFont="1" applyBorder="1" applyAlignment="1">
      <alignment/>
      <protection locked="0"/>
    </xf>
    <xf numFmtId="0" fontId="10" fillId="0" borderId="0" xfId="26" applyFont="1" applyFill="1" applyBorder="1" applyAlignment="1">
      <alignment/>
      <protection locked="0"/>
    </xf>
    <xf numFmtId="0" fontId="10" fillId="0" borderId="5" xfId="26" applyFont="1" applyFill="1" applyBorder="1">
      <alignment/>
      <protection locked="0"/>
    </xf>
    <xf numFmtId="0" fontId="10" fillId="0" borderId="11" xfId="26" applyFont="1" applyFill="1" applyBorder="1" applyAlignment="1">
      <alignment horizontal="center"/>
      <protection locked="0"/>
    </xf>
    <xf numFmtId="1" fontId="10" fillId="0" borderId="6" xfId="38" applyNumberFormat="1" applyFont="1" applyFill="1" applyBorder="1" applyAlignment="1">
      <alignment horizontal="center"/>
    </xf>
    <xf numFmtId="0" fontId="20" fillId="0" borderId="5" xfId="41" applyFont="1" applyBorder="1" applyAlignment="1">
      <alignment vertical="top"/>
    </xf>
    <xf numFmtId="0" fontId="10" fillId="0" borderId="0" xfId="26" applyFont="1" applyFill="1" applyBorder="1" applyAlignment="1">
      <alignment vertical="top"/>
      <protection locked="0"/>
    </xf>
    <xf numFmtId="0" fontId="11" fillId="0" borderId="0" xfId="0" applyFont="1" applyAlignment="1">
      <alignment vertical="top"/>
    </xf>
    <xf numFmtId="183" fontId="21" fillId="0" borderId="0" xfId="20" applyNumberFormat="1" applyFont="1" applyBorder="1" applyAlignment="1">
      <alignment horizontal="center"/>
    </xf>
    <xf numFmtId="168" fontId="21" fillId="0" borderId="11" xfId="20" applyNumberFormat="1" applyFont="1" applyBorder="1" applyAlignment="1">
      <alignment horizontal="center"/>
    </xf>
    <xf numFmtId="168" fontId="21" fillId="0" borderId="6" xfId="20" applyNumberFormat="1" applyFont="1" applyBorder="1" applyAlignment="1">
      <alignment horizontal="center"/>
    </xf>
    <xf numFmtId="183" fontId="21" fillId="0" borderId="0" xfId="20" applyNumberFormat="1" applyFont="1" applyBorder="1" applyAlignment="1">
      <alignment horizontal="left"/>
    </xf>
    <xf numFmtId="0" fontId="10" fillId="0" borderId="1" xfId="26" applyFont="1" applyBorder="1" quotePrefix="1">
      <alignment/>
      <protection locked="0"/>
    </xf>
    <xf numFmtId="9" fontId="21" fillId="0" borderId="1" xfId="38" applyFont="1" applyBorder="1" applyAlignment="1">
      <alignment horizontal="center"/>
    </xf>
    <xf numFmtId="168" fontId="21" fillId="0" borderId="2" xfId="20" applyNumberFormat="1" applyFont="1" applyBorder="1" applyAlignment="1">
      <alignment horizontal="center"/>
    </xf>
    <xf numFmtId="168" fontId="21" fillId="0" borderId="3" xfId="20" applyNumberFormat="1" applyFont="1" applyBorder="1" applyAlignment="1">
      <alignment horizontal="center"/>
    </xf>
    <xf numFmtId="173" fontId="10" fillId="0" borderId="3" xfId="26" applyNumberFormat="1" applyFont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0" fontId="10" fillId="0" borderId="11" xfId="26" applyFont="1" applyFill="1" applyBorder="1" applyAlignment="1">
      <alignment horizontal="left"/>
      <protection locked="0"/>
    </xf>
    <xf numFmtId="0" fontId="11" fillId="0" borderId="4" xfId="41" applyFont="1" applyBorder="1" applyAlignment="1">
      <alignment vertical="top"/>
    </xf>
    <xf numFmtId="0" fontId="10" fillId="0" borderId="0" xfId="26" applyFont="1" applyBorder="1" applyAlignment="1">
      <alignment vertical="top"/>
      <protection locked="0"/>
    </xf>
    <xf numFmtId="0" fontId="15" fillId="0" borderId="4" xfId="26" applyFont="1" applyBorder="1" applyAlignment="1">
      <alignment horizontal="center" vertical="top"/>
      <protection locked="0"/>
    </xf>
    <xf numFmtId="0" fontId="15" fillId="0" borderId="0" xfId="26" applyFont="1" applyBorder="1" applyAlignment="1">
      <alignment horizontal="center" vertical="top"/>
      <protection locked="0"/>
    </xf>
    <xf numFmtId="0" fontId="15" fillId="0" borderId="9" xfId="26" applyFont="1" applyBorder="1" applyAlignment="1">
      <alignment horizontal="center" vertical="top"/>
      <protection locked="0"/>
    </xf>
    <xf numFmtId="173" fontId="11" fillId="0" borderId="0" xfId="0" applyNumberFormat="1" applyFont="1" applyAlignment="1">
      <alignment/>
    </xf>
    <xf numFmtId="0" fontId="20" fillId="0" borderId="0" xfId="40" applyFont="1" applyBorder="1">
      <alignment/>
      <protection locked="0"/>
    </xf>
    <xf numFmtId="0" fontId="10" fillId="0" borderId="2" xfId="26" applyFont="1" applyBorder="1" applyProtection="1">
      <alignment/>
      <protection locked="0"/>
    </xf>
    <xf numFmtId="173" fontId="10" fillId="0" borderId="0" xfId="38" applyNumberFormat="1" applyFont="1" applyBorder="1" applyAlignment="1" applyProtection="1">
      <alignment horizontal="center"/>
      <protection locked="0"/>
    </xf>
    <xf numFmtId="173" fontId="10" fillId="0" borderId="9" xfId="38" applyNumberFormat="1" applyFont="1" applyBorder="1" applyAlignment="1" applyProtection="1">
      <alignment horizontal="center"/>
      <protection locked="0"/>
    </xf>
    <xf numFmtId="173" fontId="10" fillId="0" borderId="4" xfId="38" applyNumberFormat="1" applyFont="1" applyBorder="1" applyAlignment="1" applyProtection="1">
      <alignment horizontal="center"/>
      <protection locked="0"/>
    </xf>
    <xf numFmtId="0" fontId="10" fillId="0" borderId="11" xfId="26" applyFont="1" applyBorder="1" applyAlignment="1" applyProtection="1">
      <alignment horizontal="center"/>
      <protection locked="0"/>
    </xf>
    <xf numFmtId="0" fontId="10" fillId="0" borderId="6" xfId="26" applyFont="1" applyBorder="1" applyAlignment="1" applyProtection="1">
      <alignment horizontal="center"/>
      <protection locked="0"/>
    </xf>
    <xf numFmtId="1" fontId="10" fillId="0" borderId="1" xfId="38" applyNumberFormat="1" applyFont="1" applyBorder="1" applyAlignment="1" applyProtection="1">
      <alignment horizontal="center"/>
      <protection locked="0"/>
    </xf>
    <xf numFmtId="1" fontId="10" fillId="0" borderId="2" xfId="38" applyNumberFormat="1" applyFont="1" applyBorder="1" applyAlignment="1">
      <alignment horizontal="center"/>
    </xf>
    <xf numFmtId="1" fontId="10" fillId="0" borderId="3" xfId="38" applyNumberFormat="1" applyFont="1" applyBorder="1" applyAlignment="1">
      <alignment horizontal="center"/>
    </xf>
    <xf numFmtId="1" fontId="10" fillId="0" borderId="5" xfId="38" applyNumberFormat="1" applyFont="1" applyBorder="1" applyAlignment="1" applyProtection="1">
      <alignment horizontal="center"/>
      <protection locked="0"/>
    </xf>
    <xf numFmtId="1" fontId="10" fillId="0" borderId="11" xfId="38" applyNumberFormat="1" applyFont="1" applyBorder="1" applyAlignment="1" applyProtection="1">
      <alignment horizontal="center"/>
      <protection locked="0"/>
    </xf>
    <xf numFmtId="1" fontId="10" fillId="0" borderId="6" xfId="38" applyNumberFormat="1" applyFont="1" applyBorder="1" applyAlignment="1" applyProtection="1">
      <alignment horizontal="center"/>
      <protection locked="0"/>
    </xf>
    <xf numFmtId="0" fontId="20" fillId="0" borderId="1" xfId="29" applyNumberFormat="1" applyFont="1" applyBorder="1" applyProtection="1">
      <alignment/>
      <protection locked="0"/>
    </xf>
    <xf numFmtId="0" fontId="10" fillId="0" borderId="2" xfId="29" applyFont="1" applyBorder="1">
      <alignment/>
    </xf>
    <xf numFmtId="0" fontId="10" fillId="0" borderId="0" xfId="29" applyFont="1">
      <alignment/>
    </xf>
    <xf numFmtId="0" fontId="20" fillId="0" borderId="4" xfId="29" applyNumberFormat="1" applyFont="1" applyBorder="1" applyProtection="1">
      <alignment/>
      <protection locked="0"/>
    </xf>
    <xf numFmtId="0" fontId="10" fillId="0" borderId="0" xfId="29" applyFont="1" applyBorder="1">
      <alignment/>
    </xf>
    <xf numFmtId="0" fontId="31" fillId="0" borderId="5" xfId="29" applyFont="1" applyBorder="1">
      <alignment/>
    </xf>
    <xf numFmtId="0" fontId="10" fillId="0" borderId="11" xfId="29" applyFont="1" applyBorder="1">
      <alignment/>
    </xf>
    <xf numFmtId="0" fontId="10" fillId="0" borderId="1" xfId="29" applyNumberFormat="1" applyFont="1" applyBorder="1" applyProtection="1">
      <alignment/>
      <protection locked="0"/>
    </xf>
    <xf numFmtId="0" fontId="10" fillId="0" borderId="3" xfId="29" applyFont="1" applyBorder="1">
      <alignment/>
    </xf>
    <xf numFmtId="0" fontId="10" fillId="0" borderId="12" xfId="29" applyFont="1" applyBorder="1">
      <alignment/>
    </xf>
    <xf numFmtId="0" fontId="10" fillId="0" borderId="14" xfId="29" applyNumberFormat="1" applyFont="1" applyBorder="1" applyProtection="1">
      <alignment/>
      <protection locked="0"/>
    </xf>
    <xf numFmtId="0" fontId="10" fillId="0" borderId="4" xfId="29" applyNumberFormat="1" applyFont="1" applyBorder="1" applyProtection="1">
      <alignment/>
      <protection locked="0"/>
    </xf>
    <xf numFmtId="0" fontId="10" fillId="0" borderId="9" xfId="29" applyNumberFormat="1" applyFont="1" applyBorder="1" applyAlignment="1" applyProtection="1">
      <alignment vertical="top" wrapText="1"/>
      <protection locked="0"/>
    </xf>
    <xf numFmtId="0" fontId="10" fillId="0" borderId="4" xfId="29" applyFont="1" applyBorder="1">
      <alignment/>
    </xf>
    <xf numFmtId="0" fontId="10" fillId="0" borderId="9" xfId="29" applyNumberFormat="1" applyFont="1" applyBorder="1" applyProtection="1">
      <alignment/>
      <protection locked="0"/>
    </xf>
    <xf numFmtId="0" fontId="10" fillId="0" borderId="5" xfId="29" applyFont="1" applyBorder="1">
      <alignment/>
    </xf>
    <xf numFmtId="0" fontId="10" fillId="0" borderId="6" xfId="29" applyNumberFormat="1" applyFont="1" applyBorder="1" applyAlignment="1" applyProtection="1">
      <alignment horizontal="center"/>
      <protection locked="0"/>
    </xf>
    <xf numFmtId="0" fontId="10" fillId="0" borderId="4" xfId="29" applyNumberFormat="1" applyFont="1" applyBorder="1" applyProtection="1" quotePrefix="1">
      <alignment/>
      <protection locked="0"/>
    </xf>
    <xf numFmtId="0" fontId="10" fillId="0" borderId="0" xfId="29" applyNumberFormat="1" applyFont="1" applyBorder="1" applyAlignment="1" applyProtection="1">
      <alignment vertical="top" wrapText="1"/>
      <protection locked="0"/>
    </xf>
    <xf numFmtId="0" fontId="10" fillId="0" borderId="0" xfId="29" applyNumberFormat="1" applyFont="1" applyBorder="1" applyProtection="1">
      <alignment/>
      <protection locked="0"/>
    </xf>
    <xf numFmtId="0" fontId="10" fillId="0" borderId="11" xfId="29" applyNumberFormat="1" applyFont="1" applyBorder="1" applyAlignment="1" applyProtection="1">
      <alignment horizontal="center"/>
      <protection locked="0"/>
    </xf>
    <xf numFmtId="0" fontId="10" fillId="0" borderId="14" xfId="29" applyFont="1" applyBorder="1">
      <alignment/>
    </xf>
    <xf numFmtId="173" fontId="10" fillId="0" borderId="11" xfId="29" applyNumberFormat="1" applyFont="1" applyBorder="1" applyProtection="1">
      <alignment/>
      <protection locked="0"/>
    </xf>
    <xf numFmtId="0" fontId="10" fillId="0" borderId="6" xfId="29" applyFont="1" applyBorder="1">
      <alignment/>
    </xf>
    <xf numFmtId="0" fontId="15" fillId="0" borderId="11" xfId="29" applyFont="1" applyBorder="1" applyAlignment="1">
      <alignment vertical="top" wrapText="1"/>
    </xf>
    <xf numFmtId="1" fontId="10" fillId="0" borderId="12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 applyProtection="1">
      <alignment horizontal="center"/>
      <protection locked="0"/>
    </xf>
    <xf numFmtId="1" fontId="10" fillId="0" borderId="13" xfId="29" applyNumberFormat="1" applyFont="1" applyBorder="1" applyAlignment="1">
      <alignment horizontal="center"/>
    </xf>
    <xf numFmtId="1" fontId="10" fillId="0" borderId="14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 horizontal="left"/>
    </xf>
    <xf numFmtId="173" fontId="10" fillId="0" borderId="2" xfId="29" applyNumberFormat="1" applyFont="1" applyBorder="1" applyProtection="1">
      <alignment/>
      <protection locked="0"/>
    </xf>
    <xf numFmtId="173" fontId="10" fillId="0" borderId="3" xfId="29" applyNumberFormat="1" applyFont="1" applyBorder="1" applyProtection="1">
      <alignment/>
      <protection locked="0"/>
    </xf>
    <xf numFmtId="0" fontId="10" fillId="0" borderId="9" xfId="29" applyFont="1" applyBorder="1">
      <alignment/>
    </xf>
    <xf numFmtId="1" fontId="10" fillId="0" borderId="5" xfId="29" applyNumberFormat="1" applyFont="1" applyBorder="1" applyAlignment="1" applyProtection="1">
      <alignment horizontal="center"/>
      <protection locked="0"/>
    </xf>
    <xf numFmtId="1" fontId="10" fillId="0" borderId="11" xfId="29" applyNumberFormat="1" applyFont="1" applyBorder="1" applyAlignment="1" applyProtection="1">
      <alignment horizontal="center"/>
      <protection locked="0"/>
    </xf>
    <xf numFmtId="0" fontId="10" fillId="0" borderId="11" xfId="29" applyFont="1" applyBorder="1" applyAlignment="1">
      <alignment horizontal="center"/>
    </xf>
    <xf numFmtId="1" fontId="10" fillId="0" borderId="6" xfId="29" applyNumberFormat="1" applyFont="1" applyBorder="1" applyAlignment="1" applyProtection="1">
      <alignment horizontal="center"/>
      <protection locked="0"/>
    </xf>
    <xf numFmtId="0" fontId="10" fillId="0" borderId="9" xfId="29" applyFont="1" applyBorder="1" applyAlignment="1">
      <alignment/>
    </xf>
    <xf numFmtId="173" fontId="10" fillId="0" borderId="2" xfId="29" applyNumberFormat="1" applyFont="1" applyBorder="1" applyAlignment="1" applyProtection="1">
      <alignment horizontal="center"/>
      <protection locked="0"/>
    </xf>
    <xf numFmtId="173" fontId="10" fillId="0" borderId="3" xfId="29" applyNumberFormat="1" applyFont="1" applyBorder="1" applyAlignment="1" applyProtection="1">
      <alignment horizontal="center"/>
      <protection locked="0"/>
    </xf>
    <xf numFmtId="0" fontId="10" fillId="0" borderId="0" xfId="29" applyFont="1" applyBorder="1" applyAlignment="1" applyProtection="1">
      <alignment horizontal="center"/>
      <protection locked="0"/>
    </xf>
    <xf numFmtId="0" fontId="10" fillId="0" borderId="0" xfId="29" applyFont="1" applyBorder="1" applyAlignment="1">
      <alignment horizontal="center"/>
    </xf>
    <xf numFmtId="0" fontId="10" fillId="0" borderId="9" xfId="29" applyFont="1" applyBorder="1" applyAlignment="1">
      <alignment horizontal="center"/>
    </xf>
    <xf numFmtId="0" fontId="10" fillId="0" borderId="11" xfId="29" applyFont="1" applyBorder="1" applyAlignment="1" applyProtection="1">
      <alignment horizontal="center"/>
      <protection locked="0"/>
    </xf>
    <xf numFmtId="0" fontId="10" fillId="0" borderId="6" xfId="29" applyFont="1" applyBorder="1" applyAlignment="1" applyProtection="1">
      <alignment horizontal="center"/>
      <protection locked="0"/>
    </xf>
    <xf numFmtId="173" fontId="10" fillId="0" borderId="0" xfId="29" applyNumberFormat="1" applyFont="1" applyBorder="1" applyProtection="1">
      <alignment/>
      <protection locked="0"/>
    </xf>
    <xf numFmtId="0" fontId="10" fillId="0" borderId="2" xfId="29" applyFont="1" applyBorder="1" applyAlignment="1">
      <alignment horizontal="center"/>
    </xf>
    <xf numFmtId="0" fontId="20" fillId="0" borderId="1" xfId="30" applyNumberFormat="1" applyFont="1" applyBorder="1" applyProtection="1">
      <alignment/>
      <protection locked="0"/>
    </xf>
    <xf numFmtId="0" fontId="10" fillId="0" borderId="2" xfId="30" applyFont="1" applyBorder="1">
      <alignment/>
    </xf>
    <xf numFmtId="0" fontId="10" fillId="0" borderId="0" xfId="30" applyFont="1">
      <alignment/>
    </xf>
    <xf numFmtId="0" fontId="20" fillId="0" borderId="4" xfId="30" applyNumberFormat="1" applyFont="1" applyBorder="1" applyProtection="1">
      <alignment/>
      <protection locked="0"/>
    </xf>
    <xf numFmtId="0" fontId="31" fillId="0" borderId="5" xfId="30" applyNumberFormat="1" applyFont="1" applyBorder="1" applyProtection="1">
      <alignment/>
      <protection locked="0"/>
    </xf>
    <xf numFmtId="0" fontId="10" fillId="0" borderId="1" xfId="30" applyFont="1" applyBorder="1">
      <alignment/>
    </xf>
    <xf numFmtId="0" fontId="10" fillId="0" borderId="3" xfId="30" applyNumberFormat="1" applyFont="1" applyBorder="1" applyProtection="1">
      <alignment/>
      <protection locked="0"/>
    </xf>
    <xf numFmtId="0" fontId="10" fillId="0" borderId="1" xfId="26" applyFont="1" applyBorder="1" applyProtection="1">
      <alignment/>
      <protection locked="0"/>
    </xf>
    <xf numFmtId="0" fontId="20" fillId="0" borderId="5" xfId="30" applyFont="1" applyBorder="1">
      <alignment/>
    </xf>
    <xf numFmtId="0" fontId="15" fillId="0" borderId="6" xfId="30" applyFont="1" applyBorder="1">
      <alignment/>
    </xf>
    <xf numFmtId="0" fontId="15" fillId="0" borderId="5" xfId="26" applyFont="1" applyFill="1" applyBorder="1" applyAlignment="1" applyProtection="1">
      <alignment horizontal="center" vertical="top"/>
      <protection locked="0"/>
    </xf>
    <xf numFmtId="0" fontId="10" fillId="0" borderId="12" xfId="30" applyFont="1" applyBorder="1">
      <alignment/>
    </xf>
    <xf numFmtId="0" fontId="10" fillId="0" borderId="14" xfId="30" applyNumberFormat="1" applyFont="1" applyBorder="1" applyProtection="1">
      <alignment/>
      <protection locked="0"/>
    </xf>
    <xf numFmtId="0" fontId="10" fillId="0" borderId="12" xfId="30" applyFont="1" applyBorder="1" applyAlignment="1">
      <alignment horizontal="center"/>
    </xf>
    <xf numFmtId="0" fontId="10" fillId="0" borderId="13" xfId="30" applyFont="1" applyBorder="1" applyAlignment="1">
      <alignment horizontal="center"/>
    </xf>
    <xf numFmtId="0" fontId="10" fillId="0" borderId="14" xfId="30" applyFont="1" applyBorder="1" applyAlignment="1">
      <alignment horizontal="center"/>
    </xf>
    <xf numFmtId="0" fontId="15" fillId="0" borderId="4" xfId="30" applyNumberFormat="1" applyFont="1" applyBorder="1" applyProtection="1">
      <alignment/>
      <protection locked="0"/>
    </xf>
    <xf numFmtId="0" fontId="15" fillId="0" borderId="0" xfId="30" applyNumberFormat="1" applyFont="1" applyBorder="1" applyProtection="1">
      <alignment/>
      <protection locked="0"/>
    </xf>
    <xf numFmtId="0" fontId="10" fillId="0" borderId="3" xfId="30" applyFont="1" applyBorder="1">
      <alignment/>
    </xf>
    <xf numFmtId="0" fontId="10" fillId="0" borderId="4" xfId="30" applyFont="1" applyBorder="1">
      <alignment/>
    </xf>
    <xf numFmtId="0" fontId="10" fillId="0" borderId="0" xfId="30" applyFont="1" applyBorder="1">
      <alignment/>
    </xf>
    <xf numFmtId="0" fontId="10" fillId="0" borderId="9" xfId="30" applyFont="1" applyBorder="1">
      <alignment/>
    </xf>
    <xf numFmtId="0" fontId="10" fillId="0" borderId="0" xfId="30" applyNumberFormat="1" applyFont="1" applyBorder="1" applyProtection="1">
      <alignment/>
      <protection locked="0"/>
    </xf>
    <xf numFmtId="0" fontId="10" fillId="0" borderId="5" xfId="30" applyFont="1" applyBorder="1">
      <alignment/>
    </xf>
    <xf numFmtId="0" fontId="10" fillId="0" borderId="11" xfId="30" applyNumberFormat="1" applyFont="1" applyBorder="1" applyAlignment="1" applyProtection="1">
      <alignment horizontal="center"/>
      <protection locked="0"/>
    </xf>
    <xf numFmtId="0" fontId="10" fillId="0" borderId="5" xfId="30" applyFont="1" applyBorder="1" applyAlignment="1">
      <alignment horizontal="center"/>
    </xf>
    <xf numFmtId="0" fontId="10" fillId="0" borderId="11" xfId="30" applyFont="1" applyBorder="1" applyAlignment="1">
      <alignment horizontal="center"/>
    </xf>
    <xf numFmtId="0" fontId="10" fillId="0" borderId="6" xfId="30" applyFont="1" applyBorder="1" applyAlignment="1">
      <alignment horizontal="center"/>
    </xf>
    <xf numFmtId="0" fontId="15" fillId="0" borderId="1" xfId="30" applyNumberFormat="1" applyFont="1" applyBorder="1" applyProtection="1">
      <alignment/>
      <protection locked="0"/>
    </xf>
    <xf numFmtId="0" fontId="15" fillId="0" borderId="3" xfId="30" applyNumberFormat="1" applyFont="1" applyBorder="1" applyProtection="1">
      <alignment/>
      <protection locked="0"/>
    </xf>
    <xf numFmtId="173" fontId="10" fillId="0" borderId="1" xfId="30" applyNumberFormat="1" applyFont="1" applyBorder="1">
      <alignment/>
    </xf>
    <xf numFmtId="0" fontId="10" fillId="0" borderId="9" xfId="30" applyNumberFormat="1" applyFont="1" applyBorder="1" applyProtection="1">
      <alignment/>
      <protection locked="0"/>
    </xf>
    <xf numFmtId="0" fontId="10" fillId="0" borderId="6" xfId="30" applyNumberFormat="1" applyFont="1" applyBorder="1" applyAlignment="1" applyProtection="1">
      <alignment horizontal="center"/>
      <protection locked="0"/>
    </xf>
    <xf numFmtId="0" fontId="10" fillId="0" borderId="0" xfId="30" applyNumberFormat="1" applyFont="1" applyBorder="1" applyAlignment="1" applyProtection="1">
      <alignment horizontal="center"/>
      <protection locked="0"/>
    </xf>
    <xf numFmtId="0" fontId="10" fillId="0" borderId="0" xfId="30" applyFont="1" applyBorder="1" applyAlignment="1">
      <alignment horizontal="center"/>
    </xf>
    <xf numFmtId="14" fontId="10" fillId="0" borderId="0" xfId="30" applyNumberFormat="1" applyFont="1" applyBorder="1" applyAlignment="1">
      <alignment horizontal="left" vertical="center"/>
    </xf>
    <xf numFmtId="173" fontId="10" fillId="0" borderId="0" xfId="30" applyNumberFormat="1" applyFont="1" applyBorder="1">
      <alignment/>
    </xf>
    <xf numFmtId="0" fontId="10" fillId="0" borderId="4" xfId="30" applyNumberFormat="1" applyFont="1" applyBorder="1" applyProtection="1">
      <alignment/>
      <protection locked="0"/>
    </xf>
    <xf numFmtId="0" fontId="10" fillId="0" borderId="1" xfId="30" applyNumberFormat="1" applyFont="1" applyBorder="1" applyProtection="1">
      <alignment/>
      <protection locked="0"/>
    </xf>
    <xf numFmtId="173" fontId="10" fillId="0" borderId="0" xfId="38" applyNumberFormat="1" applyFont="1" applyAlignment="1">
      <alignment/>
    </xf>
    <xf numFmtId="0" fontId="10" fillId="0" borderId="11" xfId="26" applyFont="1" applyFill="1" applyBorder="1">
      <alignment/>
      <protection locked="0"/>
    </xf>
    <xf numFmtId="0" fontId="44" fillId="0" borderId="0" xfId="30" applyFont="1" applyAlignment="1">
      <alignment horizontal="center"/>
    </xf>
    <xf numFmtId="0" fontId="12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0" fontId="40" fillId="0" borderId="0" xfId="30" applyFont="1" applyAlignment="1">
      <alignment horizontal="center"/>
    </xf>
    <xf numFmtId="9" fontId="10" fillId="0" borderId="0" xfId="38" applyFont="1" applyAlignment="1">
      <alignment/>
    </xf>
    <xf numFmtId="0" fontId="20" fillId="0" borderId="1" xfId="32" applyNumberFormat="1" applyFont="1" applyBorder="1" applyProtection="1">
      <alignment/>
      <protection locked="0"/>
    </xf>
    <xf numFmtId="0" fontId="10" fillId="0" borderId="2" xfId="32" applyFont="1" applyBorder="1">
      <alignment/>
    </xf>
    <xf numFmtId="0" fontId="10" fillId="0" borderId="3" xfId="32" applyFont="1" applyBorder="1">
      <alignment/>
    </xf>
    <xf numFmtId="0" fontId="10" fillId="0" borderId="0" xfId="32" applyFont="1">
      <alignment/>
    </xf>
    <xf numFmtId="0" fontId="20" fillId="0" borderId="4" xfId="32" applyNumberFormat="1" applyFont="1" applyBorder="1" applyProtection="1">
      <alignment/>
      <protection locked="0"/>
    </xf>
    <xf numFmtId="0" fontId="10" fillId="0" borderId="0" xfId="32" applyFont="1" applyBorder="1">
      <alignment/>
    </xf>
    <xf numFmtId="0" fontId="10" fillId="0" borderId="9" xfId="32" applyFont="1" applyBorder="1">
      <alignment/>
    </xf>
    <xf numFmtId="0" fontId="31" fillId="0" borderId="5" xfId="32" applyFont="1" applyBorder="1">
      <alignment/>
    </xf>
    <xf numFmtId="0" fontId="10" fillId="0" borderId="11" xfId="32" applyFont="1" applyBorder="1">
      <alignment/>
    </xf>
    <xf numFmtId="0" fontId="10" fillId="0" borderId="1" xfId="32" applyNumberFormat="1" applyFont="1" applyBorder="1" applyProtection="1">
      <alignment/>
      <protection locked="0"/>
    </xf>
    <xf numFmtId="0" fontId="20" fillId="0" borderId="5" xfId="32" applyFont="1" applyBorder="1" applyAlignment="1">
      <alignment vertical="top"/>
    </xf>
    <xf numFmtId="0" fontId="10" fillId="0" borderId="6" xfId="32" applyFont="1" applyBorder="1" applyAlignment="1">
      <alignment vertical="top"/>
    </xf>
    <xf numFmtId="0" fontId="10" fillId="0" borderId="4" xfId="32" applyFont="1" applyBorder="1">
      <alignment/>
    </xf>
    <xf numFmtId="0" fontId="10" fillId="0" borderId="5" xfId="32" applyFont="1" applyBorder="1">
      <alignment/>
    </xf>
    <xf numFmtId="0" fontId="10" fillId="0" borderId="11" xfId="32" applyNumberFormat="1" applyFont="1" applyBorder="1" applyProtection="1">
      <alignment/>
      <protection locked="0"/>
    </xf>
    <xf numFmtId="0" fontId="10" fillId="0" borderId="12" xfId="32" applyFont="1" applyBorder="1" applyAlignment="1">
      <alignment horizontal="center"/>
    </xf>
    <xf numFmtId="0" fontId="10" fillId="0" borderId="13" xfId="32" applyFont="1" applyBorder="1" applyAlignment="1">
      <alignment horizontal="center"/>
    </xf>
    <xf numFmtId="0" fontId="10" fillId="0" borderId="4" xfId="32" applyNumberFormat="1" applyFont="1" applyBorder="1" applyProtection="1">
      <alignment/>
      <protection locked="0"/>
    </xf>
    <xf numFmtId="0" fontId="10" fillId="0" borderId="0" xfId="32" applyNumberFormat="1" applyFont="1" applyBorder="1" applyProtection="1">
      <alignment/>
      <protection locked="0"/>
    </xf>
    <xf numFmtId="0" fontId="10" fillId="0" borderId="11" xfId="32" applyNumberFormat="1" applyFont="1" applyBorder="1" applyAlignment="1" applyProtection="1">
      <alignment horizontal="center"/>
      <protection locked="0"/>
    </xf>
    <xf numFmtId="0" fontId="10" fillId="0" borderId="4" xfId="32" applyFont="1" applyBorder="1" applyAlignment="1">
      <alignment horizontal="center"/>
    </xf>
    <xf numFmtId="0" fontId="10" fillId="0" borderId="0" xfId="32" applyFont="1" applyBorder="1" applyAlignment="1">
      <alignment horizontal="center"/>
    </xf>
    <xf numFmtId="173" fontId="10" fillId="0" borderId="1" xfId="32" applyNumberFormat="1" applyFont="1" applyBorder="1">
      <alignment/>
    </xf>
    <xf numFmtId="173" fontId="10" fillId="0" borderId="2" xfId="32" applyNumberFormat="1" applyFont="1" applyBorder="1">
      <alignment/>
    </xf>
    <xf numFmtId="0" fontId="10" fillId="0" borderId="5" xfId="32" applyFont="1" applyBorder="1" applyAlignment="1">
      <alignment horizontal="center"/>
    </xf>
    <xf numFmtId="0" fontId="10" fillId="0" borderId="11" xfId="32" applyFont="1" applyBorder="1" applyAlignment="1">
      <alignment horizontal="center"/>
    </xf>
    <xf numFmtId="173" fontId="10" fillId="0" borderId="4" xfId="32" applyNumberFormat="1" applyFont="1" applyBorder="1">
      <alignment/>
    </xf>
    <xf numFmtId="173" fontId="10" fillId="0" borderId="0" xfId="32" applyNumberFormat="1" applyFont="1" applyBorder="1">
      <alignment/>
    </xf>
    <xf numFmtId="0" fontId="10" fillId="0" borderId="4" xfId="32" applyNumberFormat="1" applyFont="1" applyBorder="1" applyProtection="1" quotePrefix="1">
      <alignment/>
      <protection locked="0"/>
    </xf>
    <xf numFmtId="0" fontId="10" fillId="0" borderId="1" xfId="32" applyNumberFormat="1" applyFont="1" applyBorder="1" applyProtection="1" quotePrefix="1">
      <alignment/>
      <protection locked="0"/>
    </xf>
    <xf numFmtId="0" fontId="10" fillId="0" borderId="2" xfId="32" applyNumberFormat="1" applyFont="1" applyBorder="1" applyProtection="1">
      <alignment/>
      <protection locked="0"/>
    </xf>
    <xf numFmtId="173" fontId="10" fillId="0" borderId="0" xfId="32" applyNumberFormat="1" applyFont="1">
      <alignment/>
    </xf>
    <xf numFmtId="0" fontId="20" fillId="0" borderId="1" xfId="33" applyNumberFormat="1" applyFont="1" applyBorder="1" applyProtection="1">
      <alignment/>
      <protection locked="0"/>
    </xf>
    <xf numFmtId="0" fontId="20" fillId="0" borderId="2" xfId="33" applyNumberFormat="1" applyFont="1" applyBorder="1" applyProtection="1">
      <alignment/>
      <protection locked="0"/>
    </xf>
    <xf numFmtId="0" fontId="10" fillId="0" borderId="2" xfId="33" applyFont="1" applyBorder="1">
      <alignment/>
    </xf>
    <xf numFmtId="0" fontId="10" fillId="0" borderId="3" xfId="33" applyFont="1" applyBorder="1">
      <alignment/>
    </xf>
    <xf numFmtId="0" fontId="10" fillId="0" borderId="0" xfId="33" applyFont="1">
      <alignment/>
    </xf>
    <xf numFmtId="0" fontId="20" fillId="0" borderId="4" xfId="33" applyNumberFormat="1" applyFont="1" applyBorder="1" applyProtection="1">
      <alignment/>
      <protection locked="0"/>
    </xf>
    <xf numFmtId="0" fontId="20" fillId="0" borderId="0" xfId="33" applyNumberFormat="1" applyFont="1" applyBorder="1" applyProtection="1">
      <alignment/>
      <protection locked="0"/>
    </xf>
    <xf numFmtId="0" fontId="10" fillId="0" borderId="0" xfId="33" applyFont="1" applyBorder="1">
      <alignment/>
    </xf>
    <xf numFmtId="0" fontId="10" fillId="0" borderId="9" xfId="33" applyFont="1" applyBorder="1">
      <alignment/>
    </xf>
    <xf numFmtId="0" fontId="31" fillId="0" borderId="5" xfId="33" applyFont="1" applyBorder="1">
      <alignment/>
    </xf>
    <xf numFmtId="0" fontId="31" fillId="0" borderId="11" xfId="33" applyFont="1" applyBorder="1">
      <alignment/>
    </xf>
    <xf numFmtId="0" fontId="10" fillId="0" borderId="1" xfId="33" applyFont="1" applyBorder="1">
      <alignment/>
    </xf>
    <xf numFmtId="0" fontId="10" fillId="0" borderId="3" xfId="33" applyNumberFormat="1" applyFont="1" applyBorder="1" applyProtection="1">
      <alignment/>
      <protection locked="0"/>
    </xf>
    <xf numFmtId="0" fontId="20" fillId="0" borderId="5" xfId="33" applyFont="1" applyBorder="1" applyAlignment="1">
      <alignment vertical="top"/>
    </xf>
    <xf numFmtId="0" fontId="10" fillId="0" borderId="6" xfId="33" applyFont="1" applyBorder="1" applyAlignment="1">
      <alignment vertical="top"/>
    </xf>
    <xf numFmtId="0" fontId="10" fillId="0" borderId="12" xfId="33" applyFont="1" applyBorder="1">
      <alignment/>
    </xf>
    <xf numFmtId="0" fontId="10" fillId="0" borderId="14" xfId="33" applyNumberFormat="1" applyFont="1" applyBorder="1" applyProtection="1">
      <alignment/>
      <protection locked="0"/>
    </xf>
    <xf numFmtId="0" fontId="10" fillId="0" borderId="12" xfId="33" applyFont="1" applyBorder="1" applyAlignment="1">
      <alignment horizontal="center"/>
    </xf>
    <xf numFmtId="0" fontId="10" fillId="0" borderId="13" xfId="33" applyFont="1" applyBorder="1" applyAlignment="1">
      <alignment horizontal="center"/>
    </xf>
    <xf numFmtId="0" fontId="10" fillId="0" borderId="4" xfId="33" applyNumberFormat="1" applyFont="1" applyBorder="1" applyProtection="1">
      <alignment/>
      <protection locked="0"/>
    </xf>
    <xf numFmtId="0" fontId="10" fillId="0" borderId="9" xfId="33" applyNumberFormat="1" applyFont="1" applyBorder="1" applyProtection="1">
      <alignment/>
      <protection locked="0"/>
    </xf>
    <xf numFmtId="0" fontId="10" fillId="0" borderId="4" xfId="33" applyFont="1" applyBorder="1">
      <alignment/>
    </xf>
    <xf numFmtId="0" fontId="10" fillId="0" borderId="5" xfId="33" applyFont="1" applyBorder="1">
      <alignment/>
    </xf>
    <xf numFmtId="0" fontId="10" fillId="0" borderId="6" xfId="33" applyNumberFormat="1" applyFont="1" applyBorder="1" applyAlignment="1" applyProtection="1">
      <alignment horizontal="center"/>
      <protection locked="0"/>
    </xf>
    <xf numFmtId="0" fontId="10" fillId="0" borderId="11" xfId="33" applyFont="1" applyBorder="1" applyAlignment="1">
      <alignment horizontal="center"/>
    </xf>
    <xf numFmtId="173" fontId="10" fillId="0" borderId="0" xfId="33" applyNumberFormat="1" applyFont="1" applyBorder="1">
      <alignment/>
    </xf>
    <xf numFmtId="0" fontId="10" fillId="0" borderId="4" xfId="33" applyNumberFormat="1" applyFont="1" applyBorder="1" applyProtection="1" quotePrefix="1">
      <alignment/>
      <protection locked="0"/>
    </xf>
    <xf numFmtId="0" fontId="10" fillId="0" borderId="0" xfId="33" applyNumberFormat="1" applyFont="1" applyBorder="1" applyProtection="1">
      <alignment/>
      <protection locked="0"/>
    </xf>
    <xf numFmtId="173" fontId="10" fillId="0" borderId="1" xfId="33" applyNumberFormat="1" applyFont="1" applyBorder="1">
      <alignment/>
    </xf>
    <xf numFmtId="173" fontId="10" fillId="0" borderId="2" xfId="33" applyNumberFormat="1" applyFont="1" applyBorder="1">
      <alignment/>
    </xf>
    <xf numFmtId="0" fontId="10" fillId="0" borderId="11" xfId="33" applyNumberFormat="1" applyFont="1" applyBorder="1" applyAlignment="1" applyProtection="1">
      <alignment horizontal="center"/>
      <protection locked="0"/>
    </xf>
    <xf numFmtId="0" fontId="10" fillId="0" borderId="5" xfId="33" applyFont="1" applyBorder="1" applyAlignment="1">
      <alignment horizontal="center"/>
    </xf>
    <xf numFmtId="0" fontId="10" fillId="0" borderId="0" xfId="33" applyNumberFormat="1" applyFont="1" applyBorder="1" applyAlignment="1" applyProtection="1">
      <alignment horizontal="center"/>
      <protection locked="0"/>
    </xf>
    <xf numFmtId="0" fontId="10" fillId="0" borderId="0" xfId="33" applyFont="1" applyBorder="1" applyAlignment="1">
      <alignment horizontal="center"/>
    </xf>
    <xf numFmtId="0" fontId="11" fillId="0" borderId="0" xfId="27" applyFont="1">
      <alignment/>
      <protection/>
    </xf>
    <xf numFmtId="0" fontId="20" fillId="0" borderId="4" xfId="34" applyNumberFormat="1" applyFont="1" applyBorder="1" applyProtection="1">
      <alignment/>
      <protection locked="0"/>
    </xf>
    <xf numFmtId="0" fontId="10" fillId="0" borderId="0" xfId="34" applyFont="1" applyBorder="1">
      <alignment/>
    </xf>
    <xf numFmtId="0" fontId="31" fillId="0" borderId="5" xfId="34" applyFont="1" applyBorder="1">
      <alignment/>
    </xf>
    <xf numFmtId="0" fontId="10" fillId="0" borderId="11" xfId="34" applyFont="1" applyBorder="1">
      <alignment/>
    </xf>
    <xf numFmtId="0" fontId="20" fillId="0" borderId="1" xfId="41" applyFont="1" applyBorder="1" applyAlignment="1">
      <alignment/>
    </xf>
    <xf numFmtId="0" fontId="10" fillId="0" borderId="12" xfId="34" applyFont="1" applyBorder="1">
      <alignment/>
    </xf>
    <xf numFmtId="0" fontId="10" fillId="0" borderId="14" xfId="34" applyNumberFormat="1" applyFont="1" applyBorder="1" applyProtection="1">
      <alignment/>
      <protection locked="0"/>
    </xf>
    <xf numFmtId="0" fontId="15" fillId="0" borderId="4" xfId="34" applyNumberFormat="1" applyFont="1" applyBorder="1" applyProtection="1" quotePrefix="1">
      <alignment/>
      <protection locked="0"/>
    </xf>
    <xf numFmtId="0" fontId="15" fillId="0" borderId="3" xfId="34" applyNumberFormat="1" applyFont="1" applyBorder="1" applyProtection="1">
      <alignment/>
      <protection locked="0"/>
    </xf>
    <xf numFmtId="0" fontId="10" fillId="0" borderId="0" xfId="27" applyFont="1">
      <alignment/>
      <protection/>
    </xf>
    <xf numFmtId="0" fontId="10" fillId="0" borderId="4" xfId="34" applyFont="1" applyBorder="1" applyAlignment="1">
      <alignment horizontal="right"/>
    </xf>
    <xf numFmtId="0" fontId="10" fillId="0" borderId="9" xfId="34" applyNumberFormat="1" applyFont="1" applyBorder="1" applyProtection="1">
      <alignment/>
      <protection locked="0"/>
    </xf>
    <xf numFmtId="173" fontId="10" fillId="0" borderId="0" xfId="38" applyNumberFormat="1" applyFont="1" applyFill="1" applyBorder="1" applyAlignment="1" applyProtection="1">
      <alignment horizontal="center"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1" fillId="0" borderId="0" xfId="27" applyFont="1" applyFill="1">
      <alignment/>
      <protection/>
    </xf>
    <xf numFmtId="0" fontId="10" fillId="0" borderId="4" xfId="34" applyFont="1" applyBorder="1">
      <alignment/>
    </xf>
    <xf numFmtId="0" fontId="10" fillId="0" borderId="16" xfId="26" applyFont="1" applyBorder="1">
      <alignment/>
      <protection locked="0"/>
    </xf>
    <xf numFmtId="0" fontId="10" fillId="0" borderId="17" xfId="34" applyNumberFormat="1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 applyProtection="1">
      <alignment horizontal="center"/>
      <protection locked="0"/>
    </xf>
    <xf numFmtId="0" fontId="10" fillId="0" borderId="18" xfId="34" applyFont="1" applyFill="1" applyBorder="1" applyAlignment="1">
      <alignment horizontal="center"/>
    </xf>
    <xf numFmtId="0" fontId="10" fillId="0" borderId="17" xfId="34" applyFont="1" applyFill="1" applyBorder="1" applyAlignment="1">
      <alignment horizontal="center"/>
    </xf>
    <xf numFmtId="0" fontId="10" fillId="0" borderId="4" xfId="34" applyNumberFormat="1" applyFont="1" applyBorder="1" applyAlignment="1" applyProtection="1">
      <alignment horizontal="right"/>
      <protection locked="0"/>
    </xf>
    <xf numFmtId="173" fontId="10" fillId="0" borderId="0" xfId="26" applyNumberFormat="1" applyFont="1" applyFill="1" applyBorder="1">
      <alignment/>
      <protection locked="0"/>
    </xf>
    <xf numFmtId="173" fontId="10" fillId="0" borderId="9" xfId="26" applyNumberFormat="1" applyFont="1" applyFill="1" applyBorder="1">
      <alignment/>
      <protection locked="0"/>
    </xf>
    <xf numFmtId="173" fontId="10" fillId="0" borderId="0" xfId="38" applyNumberFormat="1" applyFont="1" applyFill="1" applyBorder="1" applyAlignment="1">
      <alignment horizontal="center"/>
    </xf>
    <xf numFmtId="173" fontId="10" fillId="0" borderId="9" xfId="38" applyNumberFormat="1" applyFont="1" applyFill="1" applyBorder="1" applyAlignment="1">
      <alignment horizontal="center"/>
    </xf>
    <xf numFmtId="0" fontId="10" fillId="0" borderId="9" xfId="34" applyNumberFormat="1" applyFont="1" applyBorder="1" applyAlignment="1" applyProtection="1">
      <alignment horizontal="left"/>
      <protection locked="0"/>
    </xf>
    <xf numFmtId="173" fontId="10" fillId="0" borderId="2" xfId="26" applyNumberFormat="1" applyFont="1" applyFill="1" applyBorder="1">
      <alignment/>
      <protection locked="0"/>
    </xf>
    <xf numFmtId="173" fontId="10" fillId="0" borderId="3" xfId="26" applyNumberFormat="1" applyFont="1" applyFill="1" applyBorder="1">
      <alignment/>
      <protection locked="0"/>
    </xf>
    <xf numFmtId="0" fontId="10" fillId="0" borderId="6" xfId="34" applyNumberFormat="1" applyFont="1" applyFill="1" applyBorder="1" applyAlignment="1" applyProtection="1">
      <alignment horizontal="center"/>
      <protection locked="0"/>
    </xf>
    <xf numFmtId="0" fontId="10" fillId="0" borderId="1" xfId="34" applyFont="1" applyBorder="1" quotePrefix="1">
      <alignment/>
    </xf>
    <xf numFmtId="0" fontId="10" fillId="0" borderId="3" xfId="34" applyNumberFormat="1" applyFont="1" applyBorder="1" applyProtection="1">
      <alignment/>
      <protection locked="0"/>
    </xf>
    <xf numFmtId="0" fontId="10" fillId="0" borderId="5" xfId="34" applyFont="1" applyBorder="1">
      <alignment/>
    </xf>
    <xf numFmtId="0" fontId="15" fillId="0" borderId="1" xfId="34" applyFont="1" applyBorder="1" quotePrefix="1">
      <alignment/>
    </xf>
    <xf numFmtId="0" fontId="10" fillId="0" borderId="0" xfId="34" applyNumberFormat="1" applyFont="1" applyBorder="1" applyProtection="1">
      <alignment/>
      <protection locked="0"/>
    </xf>
    <xf numFmtId="0" fontId="10" fillId="0" borderId="16" xfId="34" applyFont="1" applyBorder="1">
      <alignment/>
    </xf>
    <xf numFmtId="1" fontId="10" fillId="0" borderId="18" xfId="38" applyNumberFormat="1" applyFont="1" applyFill="1" applyBorder="1" applyAlignment="1">
      <alignment horizontal="center"/>
    </xf>
    <xf numFmtId="0" fontId="10" fillId="0" borderId="17" xfId="26" applyFont="1" applyFill="1" applyBorder="1" applyAlignment="1">
      <alignment horizontal="center"/>
      <protection locked="0"/>
    </xf>
    <xf numFmtId="0" fontId="10" fillId="0" borderId="0" xfId="34" applyNumberFormat="1" applyFont="1" applyFill="1" applyBorder="1" applyAlignment="1" applyProtection="1">
      <alignment horizontal="center"/>
      <protection locked="0"/>
    </xf>
    <xf numFmtId="1" fontId="10" fillId="0" borderId="0" xfId="38" applyNumberFormat="1" applyFont="1" applyFill="1" applyBorder="1" applyAlignment="1">
      <alignment horizontal="center"/>
    </xf>
    <xf numFmtId="0" fontId="10" fillId="0" borderId="0" xfId="26" applyFont="1" applyFill="1" applyBorder="1" applyAlignment="1">
      <alignment horizontal="center"/>
      <protection locked="0"/>
    </xf>
    <xf numFmtId="0" fontId="10" fillId="0" borderId="0" xfId="34" applyFont="1" applyFill="1" applyBorder="1">
      <alignment/>
    </xf>
    <xf numFmtId="0" fontId="11" fillId="0" borderId="0" xfId="27" applyFont="1" applyBorder="1">
      <alignment/>
      <protection/>
    </xf>
    <xf numFmtId="173" fontId="11" fillId="0" borderId="0" xfId="27" applyNumberFormat="1" applyFont="1">
      <alignment/>
      <protection/>
    </xf>
    <xf numFmtId="0" fontId="10" fillId="0" borderId="0" xfId="27" applyFont="1" applyBorder="1">
      <alignment/>
      <protection/>
    </xf>
    <xf numFmtId="0" fontId="11" fillId="0" borderId="0" xfId="27" applyFont="1" applyAlignment="1">
      <alignment horizontal="right"/>
      <protection/>
    </xf>
    <xf numFmtId="0" fontId="20" fillId="0" borderId="0" xfId="25" applyFont="1" applyBorder="1" applyAlignment="1">
      <alignment horizontal="centerContinuous"/>
    </xf>
    <xf numFmtId="0" fontId="15" fillId="0" borderId="0" xfId="26" applyFont="1" applyFill="1" applyBorder="1" applyAlignment="1" applyProtection="1">
      <alignment horizontal="center" vertical="top"/>
      <protection locked="0"/>
    </xf>
    <xf numFmtId="0" fontId="10" fillId="0" borderId="0" xfId="26" applyFont="1" applyBorder="1" applyAlignment="1" applyProtection="1">
      <alignment horizontal="center"/>
      <protection locked="0"/>
    </xf>
    <xf numFmtId="0" fontId="10" fillId="0" borderId="0" xfId="25" applyNumberFormat="1" applyFont="1" applyBorder="1" applyAlignment="1" applyProtection="1">
      <alignment horizontal="right"/>
      <protection locked="0"/>
    </xf>
    <xf numFmtId="180" fontId="10" fillId="0" borderId="0" xfId="25" applyNumberFormat="1" applyFont="1" applyBorder="1" applyAlignment="1">
      <alignment horizontal="center"/>
    </xf>
    <xf numFmtId="172" fontId="10" fillId="0" borderId="0" xfId="25" applyNumberFormat="1" applyFont="1" applyBorder="1" applyAlignment="1">
      <alignment horizontal="center"/>
    </xf>
    <xf numFmtId="0" fontId="25" fillId="0" borderId="0" xfId="25" applyFont="1" applyBorder="1">
      <alignment/>
    </xf>
    <xf numFmtId="1" fontId="10" fillId="0" borderId="0" xfId="25" applyNumberFormat="1" applyFont="1" applyBorder="1" applyProtection="1">
      <alignment/>
      <protection locked="0"/>
    </xf>
    <xf numFmtId="1" fontId="10" fillId="0" borderId="0" xfId="25" applyNumberFormat="1" applyFont="1" applyBorder="1" applyAlignment="1">
      <alignment horizontal="center"/>
    </xf>
    <xf numFmtId="0" fontId="10" fillId="0" borderId="0" xfId="26" applyFont="1" applyBorder="1" applyAlignment="1">
      <alignment horizontal="right"/>
      <protection locked="0"/>
    </xf>
    <xf numFmtId="0" fontId="10" fillId="0" borderId="0" xfId="15" applyFont="1" applyBorder="1">
      <alignment horizontal="right"/>
      <protection locked="0"/>
    </xf>
    <xf numFmtId="0" fontId="10" fillId="0" borderId="0" xfId="16" applyFont="1" applyBorder="1">
      <alignment horizontal="right"/>
      <protection locked="0"/>
    </xf>
    <xf numFmtId="0" fontId="11" fillId="0" borderId="0" xfId="27" applyFont="1" applyFill="1" applyBorder="1">
      <alignment/>
      <protection/>
    </xf>
    <xf numFmtId="14" fontId="10" fillId="0" borderId="0" xfId="32" applyNumberFormat="1" applyFont="1" applyAlignment="1">
      <alignment horizontal="left"/>
    </xf>
    <xf numFmtId="14" fontId="10" fillId="0" borderId="0" xfId="33" applyNumberFormat="1" applyFont="1" applyBorder="1" applyAlignment="1" quotePrefix="1">
      <alignment horizontal="left"/>
    </xf>
    <xf numFmtId="3" fontId="10" fillId="0" borderId="0" xfId="19" applyNumberFormat="1" applyFont="1" applyFill="1" applyBorder="1" applyAlignment="1">
      <alignment/>
    </xf>
    <xf numFmtId="0" fontId="10" fillId="0" borderId="0" xfId="16" applyFont="1" applyBorder="1" applyAlignment="1">
      <alignment horizontal="center"/>
      <protection locked="0"/>
    </xf>
    <xf numFmtId="0" fontId="10" fillId="0" borderId="0" xfId="30" applyFont="1" applyFill="1" applyBorder="1">
      <alignment/>
    </xf>
    <xf numFmtId="173" fontId="10" fillId="0" borderId="9" xfId="38" applyNumberFormat="1" applyFont="1" applyBorder="1" applyAlignment="1">
      <alignment/>
    </xf>
    <xf numFmtId="0" fontId="10" fillId="0" borderId="13" xfId="30" applyFont="1" applyBorder="1">
      <alignment/>
    </xf>
    <xf numFmtId="0" fontId="10" fillId="0" borderId="11" xfId="30" applyFont="1" applyBorder="1">
      <alignment/>
    </xf>
    <xf numFmtId="1" fontId="10" fillId="0" borderId="6" xfId="38" applyNumberFormat="1" applyFont="1" applyBorder="1" applyAlignment="1">
      <alignment horizontal="center"/>
    </xf>
    <xf numFmtId="173" fontId="10" fillId="0" borderId="1" xfId="38" applyNumberFormat="1" applyFont="1" applyBorder="1" applyAlignment="1">
      <alignment/>
    </xf>
    <xf numFmtId="173" fontId="10" fillId="0" borderId="4" xfId="38" applyNumberFormat="1" applyFont="1" applyBorder="1" applyAlignment="1">
      <alignment/>
    </xf>
    <xf numFmtId="0" fontId="15" fillId="0" borderId="4" xfId="26" applyFont="1" applyFill="1" applyBorder="1" applyAlignment="1" applyProtection="1">
      <alignment horizontal="center" vertical="top"/>
      <protection locked="0"/>
    </xf>
    <xf numFmtId="0" fontId="10" fillId="0" borderId="6" xfId="30" applyFont="1" applyBorder="1">
      <alignment/>
    </xf>
    <xf numFmtId="0" fontId="24" fillId="0" borderId="0" xfId="35" applyFont="1" applyAlignment="1">
      <alignment horizontal="left"/>
      <protection/>
    </xf>
    <xf numFmtId="0" fontId="24" fillId="0" borderId="0" xfId="36" applyFont="1" applyAlignment="1">
      <alignment horizontal="left"/>
      <protection/>
    </xf>
    <xf numFmtId="0" fontId="43" fillId="0" borderId="0" xfId="27" applyFont="1" applyAlignment="1">
      <alignment horizontal="left"/>
      <protection/>
    </xf>
    <xf numFmtId="0" fontId="24" fillId="0" borderId="0" xfId="28" applyFont="1" applyAlignment="1">
      <alignment horizontal="left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4" fontId="10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4" fontId="10" fillId="0" borderId="0" xfId="29" applyNumberFormat="1" applyFont="1" applyBorder="1" applyAlignment="1">
      <alignment horizontal="left"/>
    </xf>
    <xf numFmtId="0" fontId="12" fillId="0" borderId="0" xfId="29" applyFont="1" applyAlignment="1">
      <alignment horizontal="center"/>
    </xf>
    <xf numFmtId="0" fontId="40" fillId="0" borderId="0" xfId="29" applyFont="1" applyAlignment="1">
      <alignment horizontal="center"/>
    </xf>
    <xf numFmtId="14" fontId="10" fillId="0" borderId="0" xfId="30" applyNumberFormat="1" applyFont="1" applyBorder="1" applyAlignment="1" quotePrefix="1">
      <alignment horizontal="left" vertical="center"/>
    </xf>
    <xf numFmtId="14" fontId="10" fillId="0" borderId="0" xfId="30" applyNumberFormat="1" applyFont="1" applyBorder="1" applyAlignment="1">
      <alignment horizontal="left" vertical="center"/>
    </xf>
    <xf numFmtId="0" fontId="44" fillId="0" borderId="0" xfId="30" applyFont="1" applyAlignment="1">
      <alignment horizontal="center"/>
    </xf>
    <xf numFmtId="0" fontId="45" fillId="0" borderId="0" xfId="30" applyFont="1" applyAlignment="1">
      <alignment horizontal="center"/>
    </xf>
    <xf numFmtId="14" fontId="10" fillId="0" borderId="0" xfId="32" applyNumberFormat="1" applyFont="1" applyAlignment="1" quotePrefix="1">
      <alignment horizontal="left"/>
    </xf>
    <xf numFmtId="14" fontId="10" fillId="0" borderId="0" xfId="33" applyNumberFormat="1" applyFont="1" applyBorder="1" applyAlignment="1">
      <alignment horizontal="left"/>
    </xf>
    <xf numFmtId="14" fontId="10" fillId="0" borderId="0" xfId="27" applyNumberFormat="1" applyFont="1" applyBorder="1" applyAlignment="1" quotePrefix="1">
      <alignment horizontal="left"/>
      <protection/>
    </xf>
    <xf numFmtId="14" fontId="10" fillId="0" borderId="0" xfId="27" applyNumberFormat="1" applyFont="1" applyBorder="1" applyAlignment="1">
      <alignment horizontal="left"/>
      <protection/>
    </xf>
    <xf numFmtId="0" fontId="44" fillId="0" borderId="0" xfId="27" applyFont="1" applyAlignment="1">
      <alignment horizontal="center"/>
      <protection/>
    </xf>
    <xf numFmtId="0" fontId="47" fillId="0" borderId="0" xfId="26" applyFont="1" applyBorder="1">
      <alignment/>
      <protection locked="0"/>
    </xf>
    <xf numFmtId="173" fontId="47" fillId="0" borderId="0" xfId="38" applyNumberFormat="1" applyFont="1" applyBorder="1" applyAlignment="1">
      <alignment horizontal="center"/>
    </xf>
    <xf numFmtId="1" fontId="47" fillId="0" borderId="0" xfId="38" applyNumberFormat="1" applyFont="1" applyBorder="1" applyAlignment="1">
      <alignment horizontal="center"/>
    </xf>
    <xf numFmtId="173" fontId="47" fillId="0" borderId="0" xfId="26" applyNumberFormat="1" applyFont="1" applyBorder="1" applyAlignment="1">
      <alignment horizontal="left"/>
      <protection locked="0"/>
    </xf>
    <xf numFmtId="0" fontId="47" fillId="0" borderId="0" xfId="26" applyFont="1" applyBorder="1" applyAlignment="1">
      <alignment horizontal="center"/>
      <protection locked="0"/>
    </xf>
    <xf numFmtId="168" fontId="50" fillId="0" borderId="0" xfId="20" applyNumberFormat="1" applyFont="1" applyBorder="1" applyAlignment="1">
      <alignment horizontal="center"/>
    </xf>
    <xf numFmtId="0" fontId="46" fillId="0" borderId="0" xfId="26" applyFont="1" applyBorder="1" applyAlignment="1">
      <alignment vertical="top"/>
      <protection locked="0"/>
    </xf>
    <xf numFmtId="0" fontId="47" fillId="0" borderId="0" xfId="26" applyFont="1" applyBorder="1" applyAlignment="1">
      <alignment vertical="top"/>
      <protection locked="0"/>
    </xf>
    <xf numFmtId="0" fontId="48" fillId="0" borderId="0" xfId="26" applyFont="1" applyBorder="1" applyAlignment="1">
      <alignment horizontal="center" vertical="top"/>
      <protection locked="0"/>
    </xf>
    <xf numFmtId="0" fontId="49" fillId="0" borderId="0" xfId="0" applyFont="1" applyBorder="1" applyAlignment="1">
      <alignment/>
    </xf>
    <xf numFmtId="173" fontId="49" fillId="0" borderId="0" xfId="38" applyNumberFormat="1" applyFont="1" applyBorder="1" applyAlignment="1">
      <alignment/>
    </xf>
    <xf numFmtId="173" fontId="47" fillId="0" borderId="0" xfId="26" applyNumberFormat="1" applyFont="1" applyBorder="1">
      <alignment/>
      <protection locked="0"/>
    </xf>
    <xf numFmtId="0" fontId="47" fillId="0" borderId="0" xfId="26" applyFont="1" applyFill="1" applyBorder="1">
      <alignment/>
      <protection locked="0"/>
    </xf>
    <xf numFmtId="0" fontId="47" fillId="0" borderId="0" xfId="26" applyFont="1" applyFill="1" applyBorder="1" applyAlignment="1">
      <alignment horizontal="left"/>
      <protection locked="0"/>
    </xf>
    <xf numFmtId="1" fontId="47" fillId="0" borderId="0" xfId="38" applyNumberFormat="1" applyFont="1" applyFill="1" applyBorder="1" applyAlignment="1">
      <alignment horizontal="center"/>
    </xf>
    <xf numFmtId="0" fontId="47" fillId="0" borderId="0" xfId="26" applyFont="1" applyBorder="1" applyAlignment="1">
      <alignment horizontal="left"/>
      <protection locked="0"/>
    </xf>
    <xf numFmtId="9" fontId="47" fillId="0" borderId="0" xfId="26" applyNumberFormat="1" applyFont="1" applyBorder="1" applyAlignment="1">
      <alignment horizontal="left"/>
      <protection locked="0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48" fillId="0" borderId="0" xfId="26" applyFont="1" applyFill="1" applyBorder="1" applyAlignment="1" applyProtection="1">
      <alignment horizontal="center" vertical="top"/>
      <protection locked="0"/>
    </xf>
    <xf numFmtId="0" fontId="47" fillId="0" borderId="0" xfId="25" applyNumberFormat="1" applyFont="1" applyBorder="1" applyProtection="1">
      <alignment/>
      <protection locked="0"/>
    </xf>
    <xf numFmtId="0" fontId="47" fillId="0" borderId="0" xfId="25" applyFont="1" applyBorder="1" applyAlignment="1">
      <alignment horizontal="center"/>
    </xf>
    <xf numFmtId="0" fontId="50" fillId="0" borderId="0" xfId="0" applyFont="1" applyBorder="1" applyAlignment="1">
      <alignment/>
    </xf>
    <xf numFmtId="0" fontId="47" fillId="0" borderId="0" xfId="0" applyFont="1" applyBorder="1" applyAlignment="1">
      <alignment/>
    </xf>
    <xf numFmtId="1" fontId="47" fillId="0" borderId="0" xfId="25" applyNumberFormat="1" applyFont="1" applyBorder="1" applyAlignment="1">
      <alignment horizontal="center"/>
    </xf>
    <xf numFmtId="0" fontId="46" fillId="0" borderId="0" xfId="40" applyFont="1" applyBorder="1">
      <alignment/>
      <protection locked="0"/>
    </xf>
    <xf numFmtId="0" fontId="52" fillId="0" borderId="0" xfId="27" applyFont="1" applyBorder="1">
      <alignment/>
      <protection/>
    </xf>
    <xf numFmtId="0" fontId="47" fillId="0" borderId="0" xfId="27" applyFont="1" applyBorder="1">
      <alignment/>
      <protection/>
    </xf>
    <xf numFmtId="0" fontId="46" fillId="0" borderId="0" xfId="34" applyNumberFormat="1" applyFont="1" applyBorder="1" applyProtection="1">
      <alignment/>
      <protection locked="0"/>
    </xf>
    <xf numFmtId="0" fontId="47" fillId="0" borderId="0" xfId="34" applyFont="1" applyBorder="1">
      <alignment/>
    </xf>
    <xf numFmtId="0" fontId="53" fillId="0" borderId="0" xfId="34" applyFont="1" applyBorder="1">
      <alignment/>
    </xf>
    <xf numFmtId="0" fontId="46" fillId="0" borderId="0" xfId="41" applyFont="1" applyBorder="1" applyAlignment="1">
      <alignment/>
    </xf>
    <xf numFmtId="0" fontId="47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Protection="1" quotePrefix="1">
      <alignment/>
      <protection locked="0"/>
    </xf>
    <xf numFmtId="0" fontId="48" fillId="0" borderId="0" xfId="34" applyNumberFormat="1" applyFont="1" applyBorder="1" applyProtection="1">
      <alignment/>
      <protection locked="0"/>
    </xf>
    <xf numFmtId="0" fontId="48" fillId="0" borderId="0" xfId="34" applyNumberFormat="1" applyFont="1" applyBorder="1" applyAlignment="1" applyProtection="1" quotePrefix="1">
      <alignment horizontal="right"/>
      <protection locked="0"/>
    </xf>
    <xf numFmtId="0" fontId="47" fillId="0" borderId="0" xfId="34" applyFont="1" applyBorder="1" applyAlignment="1">
      <alignment horizontal="right"/>
    </xf>
    <xf numFmtId="173" fontId="47" fillId="0" borderId="0" xfId="38" applyNumberFormat="1" applyFont="1" applyFill="1" applyBorder="1" applyAlignment="1" applyProtection="1">
      <alignment horizontal="center"/>
      <protection locked="0"/>
    </xf>
    <xf numFmtId="173" fontId="47" fillId="0" borderId="0" xfId="38" applyNumberFormat="1" applyFont="1" applyFill="1" applyBorder="1" applyAlignment="1">
      <alignment horizontal="center"/>
    </xf>
    <xf numFmtId="0" fontId="52" fillId="0" borderId="0" xfId="27" applyFont="1" applyFill="1" applyBorder="1">
      <alignment/>
      <protection/>
    </xf>
    <xf numFmtId="0" fontId="50" fillId="0" borderId="0" xfId="27" applyFont="1" applyBorder="1">
      <alignment/>
      <protection/>
    </xf>
    <xf numFmtId="173" fontId="47" fillId="0" borderId="0" xfId="27" applyNumberFormat="1" applyFont="1" applyBorder="1">
      <alignment/>
      <protection/>
    </xf>
    <xf numFmtId="0" fontId="47" fillId="0" borderId="0" xfId="34" applyNumberFormat="1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 applyProtection="1">
      <alignment horizontal="center"/>
      <protection locked="0"/>
    </xf>
    <xf numFmtId="0" fontId="47" fillId="0" borderId="0" xfId="34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right"/>
      <protection locked="0"/>
    </xf>
    <xf numFmtId="173" fontId="47" fillId="0" borderId="0" xfId="26" applyNumberFormat="1" applyFont="1" applyFill="1" applyBorder="1">
      <alignment/>
      <protection locked="0"/>
    </xf>
    <xf numFmtId="173" fontId="47" fillId="0" borderId="0" xfId="38" applyNumberFormat="1" applyFont="1" applyFill="1" applyBorder="1" applyAlignment="1">
      <alignment horizontal="center"/>
    </xf>
    <xf numFmtId="0" fontId="47" fillId="0" borderId="0" xfId="34" applyNumberFormat="1" applyFont="1" applyBorder="1" applyAlignment="1" applyProtection="1">
      <alignment horizontal="left"/>
      <protection locked="0"/>
    </xf>
  </cellXfs>
  <cellStyles count="28">
    <cellStyle name="Normal" xfId="0"/>
    <cellStyle name="Column Head" xfId="15"/>
    <cellStyle name="Column Head-underline" xfId="16"/>
    <cellStyle name="Comma" xfId="17"/>
    <cellStyle name="Comma [0]" xfId="18"/>
    <cellStyle name="Comma_PART6" xfId="19"/>
    <cellStyle name="Currency" xfId="20"/>
    <cellStyle name="Currency [0]" xfId="21"/>
    <cellStyle name="Followed Hyperlink" xfId="22"/>
    <cellStyle name="Hyperlink" xfId="23"/>
    <cellStyle name="Normal_ALUM88T0" xfId="24"/>
    <cellStyle name="Normal_GRADRESP" xfId="25"/>
    <cellStyle name="Normal_PART1" xfId="26"/>
    <cellStyle name="Normal_PART1_1" xfId="27"/>
    <cellStyle name="Normal_PART2" xfId="28"/>
    <cellStyle name="Normal_PART23" xfId="29"/>
    <cellStyle name="Normal_PART32" xfId="30"/>
    <cellStyle name="Normal_PART4" xfId="31"/>
    <cellStyle name="Normal_PART42" xfId="32"/>
    <cellStyle name="Normal_PART5" xfId="33"/>
    <cellStyle name="Normal_PART6" xfId="34"/>
    <cellStyle name="Normal_S_ALUM00p" xfId="35"/>
    <cellStyle name="Normal_Sum15910" xfId="36"/>
    <cellStyle name="p" xfId="37"/>
    <cellStyle name="Percent" xfId="38"/>
    <cellStyle name="Percents" xfId="39"/>
    <cellStyle name="Titles" xfId="40"/>
    <cellStyle name="Underline cells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25"/>
          <c:w val="0.7605"/>
          <c:h val="0.90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/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/>
            </c:numRef>
          </c:val>
        </c:ser>
        <c:overlap val="100"/>
        <c:axId val="50758864"/>
        <c:axId val="54176593"/>
      </c:bar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76593"/>
        <c:crosses val="autoZero"/>
        <c:auto val="0"/>
        <c:lblOffset val="100"/>
        <c:noMultiLvlLbl val="0"/>
      </c:catAx>
      <c:valAx>
        <c:axId val="541765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75886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5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Satisfaction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25"/>
          <c:w val="0.7385"/>
          <c:h val="0.89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'Part1-SchoolsCharts'!$B$28</c:f>
              <c:strCache>
                <c:ptCount val="1"/>
                <c:pt idx="0">
                  <c:v>    Very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'Part1-SchoolsCharts'!$C$28:$I$28</c:f>
              <c:numCache/>
            </c:numRef>
          </c:val>
        </c:ser>
        <c:ser>
          <c:idx val="1"/>
          <c:order val="1"/>
          <c:tx>
            <c:strRef>
              <c:f>'Part1-SchoolsCharts'!$B$29</c:f>
              <c:strCache>
                <c:ptCount val="1"/>
                <c:pt idx="0">
                  <c:v>   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'Part1-SchoolsCharts'!$C$29:$I$29</c:f>
              <c:numCache/>
            </c:numRef>
          </c:val>
        </c:ser>
        <c:ser>
          <c:idx val="2"/>
          <c:order val="2"/>
          <c:tx>
            <c:strRef>
              <c:f>'Part1-SchoolsCharts'!$B$30</c:f>
              <c:strCache>
                <c:ptCount val="1"/>
                <c:pt idx="0">
                  <c:v>    Somewhat 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'Part1-SchoolsCharts'!$C$30:$I$30</c:f>
              <c:numCache/>
            </c:numRef>
          </c:val>
        </c:ser>
        <c:ser>
          <c:idx val="3"/>
          <c:order val="3"/>
          <c:tx>
            <c:strRef>
              <c:f>'Part1-SchoolsCharts'!$B$31</c:f>
              <c:strCache>
                <c:ptCount val="1"/>
                <c:pt idx="0">
                  <c:v>    Somewhat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'Part1-SchoolsCharts'!$C$31:$I$31</c:f>
              <c:numCache/>
            </c:numRef>
          </c:val>
        </c:ser>
        <c:ser>
          <c:idx val="4"/>
          <c:order val="4"/>
          <c:tx>
            <c:strRef>
              <c:f>'Part1-SchoolsCharts'!$B$32</c:f>
              <c:strCache>
                <c:ptCount val="1"/>
                <c:pt idx="0">
                  <c:v>   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'Part1-SchoolsCharts'!$C$32:$I$32</c:f>
              <c:numCache/>
            </c:numRef>
          </c:val>
        </c:ser>
        <c:ser>
          <c:idx val="5"/>
          <c:order val="5"/>
          <c:tx>
            <c:strRef>
              <c:f>'Part1-SchoolsCharts'!$B$33</c:f>
              <c:strCache>
                <c:ptCount val="1"/>
                <c:pt idx="0">
                  <c:v>    Very Dissatisfied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'Part1-SchoolsCharts'!$C$33:$I$33</c:f>
              <c:numCache/>
            </c:numRef>
          </c:val>
        </c:ser>
        <c:overlap val="100"/>
        <c:gapWidth val="100"/>
        <c:axId val="38635178"/>
        <c:axId val="12172283"/>
      </c:barChart>
      <c:catAx>
        <c:axId val="3863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2172283"/>
        <c:crosses val="autoZero"/>
        <c:auto val="1"/>
        <c:lblOffset val="100"/>
        <c:noMultiLvlLbl val="0"/>
      </c:catAx>
      <c:valAx>
        <c:axId val="12172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63517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3792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Mean Salary of Alumni Employed Full Time</a:t>
            </a:r>
          </a:p>
        </c:rich>
      </c:tx>
      <c:layout>
        <c:manualLayout>
          <c:xMode val="factor"/>
          <c:yMode val="factor"/>
          <c:x val="-0.016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96875"/>
          <c:h val="0.832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'Part1-SchoolsCharts'!$B$45</c:f>
              <c:strCache>
                <c:ptCount val="1"/>
                <c:pt idx="0">
                  <c:v>Mean Salary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'Part1-SchoolsCharts'!$C$45:$I$45</c:f>
              <c:numCache>
                <c:ptCount val="7"/>
                <c:pt idx="0">
                  <c:v>29586</c:v>
                </c:pt>
                <c:pt idx="1">
                  <c:v>32283</c:v>
                </c:pt>
                <c:pt idx="2">
                  <c:v>25671</c:v>
                </c:pt>
                <c:pt idx="3">
                  <c:v>45922</c:v>
                </c:pt>
                <c:pt idx="4">
                  <c:v>38820</c:v>
                </c:pt>
                <c:pt idx="6">
                  <c:v>31649</c:v>
                </c:pt>
              </c:numCache>
            </c:numRef>
          </c:val>
        </c:ser>
        <c:overlap val="100"/>
        <c:gapWidth val="80"/>
        <c:axId val="42441684"/>
        <c:axId val="46430837"/>
      </c:barChart>
      <c:catAx>
        <c:axId val="424416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30837"/>
        <c:crosses val="autoZero"/>
        <c:auto val="1"/>
        <c:lblOffset val="100"/>
        <c:noMultiLvlLbl val="0"/>
      </c:catAx>
      <c:valAx>
        <c:axId val="46430837"/>
        <c:scaling>
          <c:orientation val="minMax"/>
          <c:max val="50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42441684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How Well Bachelor's Degree Prepared Alumni for Present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5"/>
          <c:w val="0.75375"/>
          <c:h val="0.83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'Part1-SchoolsCharts'!$B$48</c:f>
              <c:strCache>
                <c:ptCount val="1"/>
                <c:pt idx="0">
                  <c:v>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'Part1-SchoolsCharts'!$C$48:$I$48</c:f>
              <c:numCache/>
            </c:numRef>
          </c:val>
        </c:ser>
        <c:ser>
          <c:idx val="1"/>
          <c:order val="1"/>
          <c:tx>
            <c:strRef>
              <c:f>'Part1-SchoolsCharts'!$B$49</c:f>
              <c:strCache>
                <c:ptCount val="1"/>
                <c:pt idx="0">
                  <c:v>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'Part1-SchoolsCharts'!$C$49:$I$49</c:f>
              <c:numCache/>
            </c:numRef>
          </c:val>
        </c:ser>
        <c:ser>
          <c:idx val="2"/>
          <c:order val="2"/>
          <c:tx>
            <c:strRef>
              <c:f>'Part1-SchoolsCharts'!$B$50</c:f>
              <c:strCache>
                <c:ptCount val="1"/>
                <c:pt idx="0">
                  <c:v>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'Part1-SchoolsCharts'!$C$50:$I$50</c:f>
              <c:numCache/>
            </c:numRef>
          </c:val>
        </c:ser>
        <c:ser>
          <c:idx val="3"/>
          <c:order val="3"/>
          <c:tx>
            <c:strRef>
              <c:f>'Part1-SchoolsCharts'!$B$51</c:f>
              <c:strCache>
                <c:ptCount val="1"/>
                <c:pt idx="0">
                  <c:v>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'Part1-SchoolsCharts'!$C$51:$I$51</c:f>
              <c:numCache/>
            </c:numRef>
          </c:val>
        </c:ser>
        <c:ser>
          <c:idx val="4"/>
          <c:order val="4"/>
          <c:tx>
            <c:strRef>
              <c:f>'Part1-SchoolsCharts'!$B$52</c:f>
              <c:strCache>
                <c:ptCount val="1"/>
                <c:pt idx="0">
                  <c:v>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'Part1-SchoolsCharts'!$C$52:$I$52</c:f>
              <c:numCache/>
            </c:numRef>
          </c:val>
        </c:ser>
        <c:ser>
          <c:idx val="5"/>
          <c:order val="5"/>
          <c:tx>
            <c:strRef>
              <c:f>'Part1-SchoolsCharts'!$B$53</c:f>
              <c:strCache>
                <c:ptCount val="1"/>
                <c:pt idx="0">
                  <c:v>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'Part1-SchoolsCharts'!$C$47:$I$47</c:f>
              <c:strCache/>
            </c:strRef>
          </c:cat>
          <c:val>
            <c:numRef>
              <c:f>'Part1-SchoolsCharts'!$C$53:$I$53</c:f>
              <c:numCache/>
            </c:numRef>
          </c:val>
        </c:ser>
        <c:overlap val="100"/>
        <c:gapWidth val="100"/>
        <c:axId val="15224350"/>
        <c:axId val="2801423"/>
      </c:bar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1423"/>
        <c:crosses val="autoZero"/>
        <c:auto val="1"/>
        <c:lblOffset val="100"/>
        <c:noMultiLvlLbl val="0"/>
      </c:catAx>
      <c:valAx>
        <c:axId val="2801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2243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35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Enrolled Since Bachelor's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'Part2-SchoolsCharts'!$B$10</c:f>
              <c:strCache>
                <c:ptCount val="1"/>
                <c:pt idx="0">
                  <c:v>    Yes, Full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'Part2-SchoolsCharts'!$C$10:$I$10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'Part2-SchoolsCharts'!$B$11</c:f>
              <c:strCache>
                <c:ptCount val="1"/>
                <c:pt idx="0">
                  <c:v>    Yes,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'Part2-SchoolsCharts'!$B$12</c:f>
              <c:strCache>
                <c:ptCount val="1"/>
                <c:pt idx="0">
                  <c:v>    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212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'Part2-SchoolsCharts'!$B$34</c:f>
              <c:strCache>
                <c:ptCount val="1"/>
                <c:pt idx="0">
                  <c:v>    Very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'Part2-SchoolsCharts'!$C$34:$I$34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'Part2-SchoolsCharts'!$B$35</c:f>
              <c:strCache>
                <c:ptCount val="1"/>
                <c:pt idx="0">
                  <c:v>    Well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'Part2-SchoolsCharts'!$C$35:$I$35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'Part2-SchoolsCharts'!$B$36</c:f>
              <c:strCache>
                <c:ptCount val="1"/>
                <c:pt idx="0">
                  <c:v>    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'Part2-SchoolsCharts'!$C$36:$I$36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'Part2-SchoolsCharts'!$B$37</c:f>
              <c:strCache>
                <c:ptCount val="1"/>
                <c:pt idx="0">
                  <c:v>    Inadequately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'Part2-SchoolsCharts'!$C$37:$I$37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'Part2-SchoolsCharts'!$B$38</c:f>
              <c:strCache>
                <c:ptCount val="1"/>
                <c:pt idx="0">
                  <c:v>   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'Part2-SchoolsCharts'!$C$38:$I$38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'Part2-SchoolsCharts'!$B$39</c:f>
              <c:strCache>
                <c:ptCount val="1"/>
                <c:pt idx="0">
                  <c:v>    Very Poorly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'Part2-SchoolsCharts'!$C$6:$I$6</c:f>
              <c:strCache/>
            </c:strRef>
          </c:cat>
          <c:val>
            <c:numRef>
              <c:f>'Part2-SchoolsCharts'!$C$39:$I$39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100"/>
        <c:axId val="28971538"/>
        <c:axId val="59417251"/>
      </c:bar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9417251"/>
        <c:crosses val="autoZero"/>
        <c:auto val="1"/>
        <c:lblOffset val="100"/>
        <c:noMultiLvlLbl val="0"/>
      </c:catAx>
      <c:valAx>
        <c:axId val="59417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8971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Present Attitude Toward the University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225"/>
          <c:w val="0.764"/>
          <c:h val="0.877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'Part3-SchoolsCharts'!$B$10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'Part3-SchoolsCharts'!$C$10:$I$10</c:f>
              <c:numCache/>
            </c:numRef>
          </c:val>
        </c:ser>
        <c:ser>
          <c:idx val="1"/>
          <c:order val="1"/>
          <c:tx>
            <c:strRef>
              <c:f>'Part3-SchoolsCharts'!$B$11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'Part3-SchoolsCharts'!$C$11:$I$11</c:f>
              <c:numCache/>
            </c:numRef>
          </c:val>
        </c:ser>
        <c:ser>
          <c:idx val="2"/>
          <c:order val="2"/>
          <c:tx>
            <c:strRef>
              <c:f>'Part3-SchoolsCharts'!$B$12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'Part3-SchoolsCharts'!$C$12:$I$12</c:f>
              <c:numCache/>
            </c:numRef>
          </c:val>
        </c:ser>
        <c:ser>
          <c:idx val="3"/>
          <c:order val="3"/>
          <c:tx>
            <c:strRef>
              <c:f>'Part3-SchoolsCharts'!$B$13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'Part3-SchoolsCharts'!$C$13:$I$13</c:f>
              <c:numCache/>
            </c:numRef>
          </c:val>
        </c:ser>
        <c:ser>
          <c:idx val="4"/>
          <c:order val="4"/>
          <c:tx>
            <c:strRef>
              <c:f>'Part3-SchoolsCharts'!$B$14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'Part3-SchoolsCharts'!$C$14:$I$14</c:f>
              <c:numCache/>
            </c:numRef>
          </c:val>
        </c:ser>
        <c:ser>
          <c:idx val="5"/>
          <c:order val="5"/>
          <c:tx>
            <c:strRef>
              <c:f>'Part3-SchoolsCharts'!$B$15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'Part3-SchoolsCharts'!$C$6:$I$6</c:f>
              <c:strCache/>
            </c:strRef>
          </c:cat>
          <c:val>
            <c:numRef>
              <c:f>'Part3-SchoolsCharts'!$C$15:$I$15</c:f>
              <c:numCache/>
            </c:numRef>
          </c:val>
        </c:ser>
        <c:overlap val="100"/>
        <c:gapWidth val="100"/>
        <c:axId val="64993212"/>
        <c:axId val="48067997"/>
      </c:bar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67997"/>
        <c:crosses val="autoZero"/>
        <c:auto val="1"/>
        <c:lblOffset val="100"/>
        <c:noMultiLvlLbl val="0"/>
      </c:catAx>
      <c:valAx>
        <c:axId val="480679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932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2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Quality of SIUE Education Relative to That of Friends at Other Schools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075"/>
          <c:w val="0.7655"/>
          <c:h val="0.88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'Part3-SchoolsCharts'!$B$30</c:f>
              <c:strCache>
                <c:ptCount val="1"/>
                <c:pt idx="0">
                  <c:v>    Among the Best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'Part3-SchoolsCharts'!$C$30:$I$30</c:f>
              <c:numCache/>
            </c:numRef>
          </c:val>
        </c:ser>
        <c:ser>
          <c:idx val="1"/>
          <c:order val="1"/>
          <c:tx>
            <c:strRef>
              <c:f>'Part3-SchoolsCharts'!$B$31</c:f>
              <c:strCache>
                <c:ptCount val="1"/>
                <c:pt idx="0">
                  <c:v>    Above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'Part3-SchoolsCharts'!$C$31:$I$31</c:f>
              <c:numCache/>
            </c:numRef>
          </c:val>
        </c:ser>
        <c:ser>
          <c:idx val="2"/>
          <c:order val="2"/>
          <c:tx>
            <c:strRef>
              <c:f>'Part3-SchoolsCharts'!$B$32</c:f>
              <c:strCache>
                <c:ptCount val="1"/>
                <c:pt idx="0">
                  <c:v>   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'Part3-SchoolsCharts'!$C$32:$I$32</c:f>
              <c:numCache/>
            </c:numRef>
          </c:val>
        </c:ser>
        <c:ser>
          <c:idx val="3"/>
          <c:order val="3"/>
          <c:tx>
            <c:strRef>
              <c:f>'Part3-SchoolsCharts'!$B$33</c:f>
              <c:strCache>
                <c:ptCount val="1"/>
                <c:pt idx="0">
                  <c:v>    Below 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'Part3-SchoolsCharts'!$C$33:$I$33</c:f>
              <c:numCache/>
            </c:numRef>
          </c:val>
        </c:ser>
        <c:ser>
          <c:idx val="4"/>
          <c:order val="4"/>
          <c:tx>
            <c:strRef>
              <c:f>'Part3-SchoolsCharts'!$B$34</c:f>
              <c:strCache>
                <c:ptCount val="1"/>
                <c:pt idx="0">
                  <c:v>    Among the Worst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'Part3-SchoolsCharts'!$C$29:$I$29</c:f>
              <c:strCache/>
            </c:strRef>
          </c:cat>
          <c:val>
            <c:numRef>
              <c:f>'Part3-SchoolsCharts'!$C$34:$I$34</c:f>
              <c:numCache/>
            </c:numRef>
          </c:val>
        </c:ser>
        <c:overlap val="100"/>
        <c:gapWidth val="100"/>
        <c:axId val="29958790"/>
        <c:axId val="1193655"/>
      </c:barChart>
      <c:catAx>
        <c:axId val="29958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3655"/>
        <c:crosses val="autoZero"/>
        <c:auto val="1"/>
        <c:lblOffset val="100"/>
        <c:noMultiLvlLbl val="0"/>
      </c:catAx>
      <c:valAx>
        <c:axId val="1193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587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3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Present Attitude Towards Alumni's Bachelor's Degree Major</a:t>
            </a:r>
          </a:p>
        </c:rich>
      </c:tx>
      <c:layout>
        <c:manualLayout>
          <c:xMode val="factor"/>
          <c:yMode val="factor"/>
          <c:x val="0.00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925"/>
          <c:w val="0.764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'Part3-SchoolsCharts'!$B$20</c:f>
              <c:strCache>
                <c:ptCount val="1"/>
                <c:pt idx="0">
                  <c:v>    Strongly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'Part3-SchoolsCharts'!$C$20:$I$20</c:f>
              <c:numCache/>
            </c:numRef>
          </c:val>
        </c:ser>
        <c:ser>
          <c:idx val="1"/>
          <c:order val="1"/>
          <c:tx>
            <c:strRef>
              <c:f>'Part3-SchoolsCharts'!$B$21</c:f>
              <c:strCache>
                <c:ptCount val="1"/>
                <c:pt idx="0">
                  <c:v>   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'Part3-SchoolsCharts'!$C$21:$I$21</c:f>
              <c:numCache/>
            </c:numRef>
          </c:val>
        </c:ser>
        <c:ser>
          <c:idx val="2"/>
          <c:order val="2"/>
          <c:tx>
            <c:strRef>
              <c:f>'Part3-SchoolsCharts'!$B$22</c:f>
              <c:strCache>
                <c:ptCount val="1"/>
                <c:pt idx="0">
                  <c:v>    Somewhat Positive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'Part3-SchoolsCharts'!$C$22:$I$22</c:f>
              <c:numCache/>
            </c:numRef>
          </c:val>
        </c:ser>
        <c:ser>
          <c:idx val="3"/>
          <c:order val="3"/>
          <c:tx>
            <c:strRef>
              <c:f>'Part3-SchoolsCharts'!$B$23</c:f>
              <c:strCache>
                <c:ptCount val="1"/>
                <c:pt idx="0">
                  <c:v>    Somewhat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'Part3-SchoolsCharts'!$C$23:$I$23</c:f>
              <c:numCache/>
            </c:numRef>
          </c:val>
        </c:ser>
        <c:ser>
          <c:idx val="4"/>
          <c:order val="4"/>
          <c:tx>
            <c:strRef>
              <c:f>'Part3-SchoolsCharts'!$B$24</c:f>
              <c:strCache>
                <c:ptCount val="1"/>
                <c:pt idx="0">
                  <c:v>   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'Part3-SchoolsCharts'!$C$24:$I$24</c:f>
              <c:numCache/>
            </c:numRef>
          </c:val>
        </c:ser>
        <c:ser>
          <c:idx val="5"/>
          <c:order val="5"/>
          <c:tx>
            <c:strRef>
              <c:f>'Part3-SchoolsCharts'!$B$25</c:f>
              <c:strCache>
                <c:ptCount val="1"/>
                <c:pt idx="0">
                  <c:v>    Strongly Negative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'Part3-SchoolsCharts'!$C$19:$I$19</c:f>
              <c:strCache/>
            </c:strRef>
          </c:cat>
          <c:val>
            <c:numRef>
              <c:f>'Part3-SchoolsCharts'!$C$25:$I$25</c:f>
              <c:numCache/>
            </c:numRef>
          </c:val>
        </c:ser>
        <c:overlap val="100"/>
        <c:gapWidth val="100"/>
        <c:axId val="10742896"/>
        <c:axId val="29577201"/>
      </c:barChart>
      <c:catAx>
        <c:axId val="1074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7201"/>
        <c:crosses val="autoZero"/>
        <c:auto val="1"/>
        <c:lblOffset val="100"/>
        <c:noMultiLvlLbl val="0"/>
      </c:catAx>
      <c:valAx>
        <c:axId val="29577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4289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5"/>
          <c:y val="0.34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Ability to Solve Problems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6-SchoolsCharts'!$L$66:$R$66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6-SchoolsCharts'!$L$67:$R$67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6-SchoolsCharts'!$L$68:$R$68</c:f>
              <c:numCache/>
            </c:numRef>
          </c:val>
        </c:ser>
        <c:overlap val="100"/>
        <c:gapWidth val="40"/>
        <c:axId val="64868218"/>
        <c:axId val="46943051"/>
      </c:barChart>
      <c:catAx>
        <c:axId val="648682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8682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Making Informed Decisions as a Citizen</a:t>
            </a:r>
          </a:p>
        </c:rich>
      </c:tx>
      <c:layout>
        <c:manualLayout>
          <c:xMode val="factor"/>
          <c:yMode val="factor"/>
          <c:x val="0.0107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"/>
          <c:w val="0.94575"/>
          <c:h val="0.82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6-SchoolsCharts'!$L$73:$R$73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6-SchoolsCharts'!$L$74:$R$74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6-SchoolsCharts'!$L$75:$R$75</c:f>
              <c:numCache/>
            </c:numRef>
          </c:val>
        </c:ser>
        <c:overlap val="100"/>
        <c:gapWidth val="40"/>
        <c:axId val="19834276"/>
        <c:axId val="44290757"/>
      </c:barChart>
      <c:catAx>
        <c:axId val="198342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83427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/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/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/>
            </c:numRef>
          </c:val>
        </c:ser>
        <c:overlap val="100"/>
        <c:axId val="17827290"/>
        <c:axId val="26227883"/>
      </c:bar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7883"/>
        <c:crosses val="autoZero"/>
        <c:auto val="0"/>
        <c:lblOffset val="100"/>
        <c:noMultiLvlLbl val="0"/>
      </c:catAx>
      <c:valAx>
        <c:axId val="26227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2729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Writing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6-SchoolsCharts'!$L$80:$R$80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6-SchoolsCharts'!$L$81:$R$81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6-SchoolsCharts'!$L$82:$R$82</c:f>
              <c:numCache/>
            </c:numRef>
          </c:val>
        </c:ser>
        <c:overlap val="100"/>
        <c:gapWidth val="40"/>
        <c:axId val="63072494"/>
        <c:axId val="30781535"/>
      </c:barChart>
      <c:catAx>
        <c:axId val="630724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781535"/>
        <c:crosses val="autoZero"/>
        <c:auto val="1"/>
        <c:lblOffset val="100"/>
        <c:noMultiLvlLbl val="0"/>
      </c:catAx>
      <c:valAx>
        <c:axId val="307815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7249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Oral Communication Skills</a:t>
            </a:r>
          </a:p>
        </c:rich>
      </c:tx>
      <c:layout>
        <c:manualLayout>
          <c:xMode val="factor"/>
          <c:yMode val="factor"/>
          <c:x val="0.0107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"/>
          <c:w val="0.945"/>
          <c:h val="0.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6-SchoolsCharts'!$L$87:$R$87</c:f>
              <c:numCache>
                <c:ptCount val="7"/>
                <c:pt idx="0">
                  <c:v>0.6413502109704641</c:v>
                </c:pt>
                <c:pt idx="1">
                  <c:v>0.7413793103448276</c:v>
                </c:pt>
                <c:pt idx="2">
                  <c:v>0.7164179104477612</c:v>
                </c:pt>
                <c:pt idx="3">
                  <c:v>0.5384615384615385</c:v>
                </c:pt>
                <c:pt idx="4">
                  <c:v>0.509090909090909</c:v>
                </c:pt>
                <c:pt idx="6">
                  <c:v>0.6666666666666666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6-SchoolsCharts'!$L$88:$R$88</c:f>
              <c:numCache>
                <c:ptCount val="7"/>
                <c:pt idx="0">
                  <c:v>0.3206751054852321</c:v>
                </c:pt>
                <c:pt idx="1">
                  <c:v>0.25287356321839083</c:v>
                </c:pt>
                <c:pt idx="2">
                  <c:v>0.2462686567164179</c:v>
                </c:pt>
                <c:pt idx="3">
                  <c:v>0.38461538461538464</c:v>
                </c:pt>
                <c:pt idx="4">
                  <c:v>0.39999999999999997</c:v>
                </c:pt>
                <c:pt idx="6">
                  <c:v>0.29733959311424096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6-SchoolsCharts'!$L$89:$R$89</c:f>
              <c:numCache>
                <c:ptCount val="7"/>
                <c:pt idx="0">
                  <c:v>0.0379746835443038</c:v>
                </c:pt>
                <c:pt idx="1">
                  <c:v>0.005747126436781609</c:v>
                </c:pt>
                <c:pt idx="2">
                  <c:v>0.03731343283582089</c:v>
                </c:pt>
                <c:pt idx="3">
                  <c:v>0.07692307692307693</c:v>
                </c:pt>
                <c:pt idx="4">
                  <c:v>0.09090909090909091</c:v>
                </c:pt>
                <c:pt idx="6">
                  <c:v>0.03599374021909233</c:v>
                </c:pt>
              </c:numCache>
            </c:numRef>
          </c:val>
        </c:ser>
        <c:overlap val="100"/>
        <c:gapWidth val="40"/>
        <c:axId val="8598360"/>
        <c:axId val="10276377"/>
      </c:barChart>
      <c:catAx>
        <c:axId val="8598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0276377"/>
        <c:crosses val="autoZero"/>
        <c:auto val="1"/>
        <c:lblOffset val="100"/>
        <c:noMultiLvlLbl val="0"/>
      </c:catAx>
      <c:valAx>
        <c:axId val="102763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59836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Critical Thinking Ability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9"/>
          <c:w val="0.9455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6-SchoolsCharts'!$L$10:$R$10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6-SchoolsCharts'!$L$11:$R$11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6-SchoolsCharts'!$L$12:$R$12</c:f>
              <c:numCache/>
            </c:numRef>
          </c:val>
        </c:ser>
        <c:overlap val="100"/>
        <c:gapWidth val="40"/>
        <c:axId val="25378530"/>
        <c:axId val="27080179"/>
      </c:barChart>
      <c:catAx>
        <c:axId val="253785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7080179"/>
        <c:crosses val="autoZero"/>
        <c:auto val="1"/>
        <c:lblOffset val="100"/>
        <c:noMultiLvlLbl val="0"/>
      </c:catAx>
      <c:valAx>
        <c:axId val="2708017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7853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Sense of Ethics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6-SchoolsCharts'!$L$17:$R$17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6-SchoolsCharts'!$L$18:$R$18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6-SchoolsCharts'!$L$19:$R$19</c:f>
              <c:numCache/>
            </c:numRef>
          </c:val>
        </c:ser>
        <c:overlap val="100"/>
        <c:gapWidth val="40"/>
        <c:axId val="42395020"/>
        <c:axId val="46010861"/>
      </c:barChart>
      <c:catAx>
        <c:axId val="423950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auto val="1"/>
        <c:lblOffset val="100"/>
        <c:noMultiLvlLbl val="0"/>
      </c:catAx>
      <c:valAx>
        <c:axId val="460108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395020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Understanding People with Different Backgrounds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175"/>
          <c:w val="0.94575"/>
          <c:h val="0.82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6-SchoolsCharts'!$L$25:$R$25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6-SchoolsCharts'!$L$26:$R$26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6-SchoolsCharts'!$L$27:$R$27</c:f>
              <c:numCache/>
            </c:numRef>
          </c:val>
        </c:ser>
        <c:overlap val="100"/>
        <c:gapWidth val="40"/>
        <c:axId val="11444566"/>
        <c:axId val="35892231"/>
      </c:barChart>
      <c:catAx>
        <c:axId val="11444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892231"/>
        <c:crosses val="autoZero"/>
        <c:auto val="1"/>
        <c:lblOffset val="100"/>
        <c:noMultiLvlLbl val="0"/>
      </c:catAx>
      <c:valAx>
        <c:axId val="3589223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44456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Becoming a More Active Citizen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25"/>
          <c:w val="0.94575"/>
          <c:h val="0.87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6-SchoolsCharts'!$L$32:$R$32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6-SchoolsCharts'!$L$33:$R$33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6-SchoolsCharts'!$L$34:$R$34</c:f>
              <c:numCache/>
            </c:numRef>
          </c:val>
        </c:ser>
        <c:overlap val="100"/>
        <c:gapWidth val="40"/>
        <c:axId val="54594624"/>
        <c:axId val="21589569"/>
      </c:barChart>
      <c:catAx>
        <c:axId val="545946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59462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Improving Quality of Life
</a:t>
            </a:r>
            <a:r>
              <a:rPr lang="en-US" cap="none" sz="800" b="1" i="0" u="none" baseline="0"/>
              <a:t>(aside from financial benefits)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25"/>
          <c:w val="0.946"/>
          <c:h val="0.82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6-SchoolsCharts'!$L$39:$R$39</c:f>
              <c:numCache>
                <c:ptCount val="7"/>
                <c:pt idx="0">
                  <c:v>0.43644067796610164</c:v>
                </c:pt>
                <c:pt idx="1">
                  <c:v>0.41040462427745666</c:v>
                </c:pt>
                <c:pt idx="2">
                  <c:v>0.44029850746268656</c:v>
                </c:pt>
                <c:pt idx="3">
                  <c:v>0.4358974358974359</c:v>
                </c:pt>
                <c:pt idx="4">
                  <c:v>0.32727272727272727</c:v>
                </c:pt>
                <c:pt idx="6">
                  <c:v>0.4207221350078493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6-SchoolsCharts'!$L$40:$R$40</c:f>
              <c:numCache>
                <c:ptCount val="7"/>
                <c:pt idx="0">
                  <c:v>0.4745762711864407</c:v>
                </c:pt>
                <c:pt idx="1">
                  <c:v>0.5086705202312138</c:v>
                </c:pt>
                <c:pt idx="2">
                  <c:v>0.47761194029850745</c:v>
                </c:pt>
                <c:pt idx="3">
                  <c:v>0.5128205128205128</c:v>
                </c:pt>
                <c:pt idx="4">
                  <c:v>0.6</c:v>
                </c:pt>
                <c:pt idx="6">
                  <c:v>0.49764521193092626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6-SchoolsCharts'!$L$41:$R$41</c:f>
              <c:numCache>
                <c:ptCount val="7"/>
                <c:pt idx="0">
                  <c:v>0.08898305084745763</c:v>
                </c:pt>
                <c:pt idx="1">
                  <c:v>0.08092485549132948</c:v>
                </c:pt>
                <c:pt idx="2">
                  <c:v>0.08208955223880597</c:v>
                </c:pt>
                <c:pt idx="3">
                  <c:v>0.05128205128205128</c:v>
                </c:pt>
                <c:pt idx="4">
                  <c:v>0.07272727272727272</c:v>
                </c:pt>
                <c:pt idx="6">
                  <c:v>0.08163265306122448</c:v>
                </c:pt>
              </c:numCache>
            </c:numRef>
          </c:val>
        </c:ser>
        <c:overlap val="100"/>
        <c:gapWidth val="40"/>
        <c:axId val="60088394"/>
        <c:axId val="3924635"/>
      </c:barChart>
      <c:catAx>
        <c:axId val="600883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08839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Reasoning Skills</a:t>
            </a:r>
          </a:p>
        </c:rich>
      </c:tx>
      <c:layout>
        <c:manualLayout>
          <c:xMode val="factor"/>
          <c:yMode val="factor"/>
          <c:x val="0.005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275"/>
          <c:w val="0.94575"/>
          <c:h val="0.87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6-SchoolsCharts'!$L$46:$R$46</c:f>
              <c:numCache>
                <c:ptCount val="7"/>
                <c:pt idx="0">
                  <c:v>0.6413502109704641</c:v>
                </c:pt>
                <c:pt idx="1">
                  <c:v>0.6264367816091954</c:v>
                </c:pt>
                <c:pt idx="2">
                  <c:v>0.5895522388059702</c:v>
                </c:pt>
                <c:pt idx="3">
                  <c:v>0.7435897435897436</c:v>
                </c:pt>
                <c:pt idx="4">
                  <c:v>0.6</c:v>
                </c:pt>
                <c:pt idx="6">
                  <c:v>0.6291079812206573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6-SchoolsCharts'!$L$47:$R$47</c:f>
              <c:numCache>
                <c:ptCount val="7"/>
                <c:pt idx="0">
                  <c:v>0.34177215189873417</c:v>
                </c:pt>
                <c:pt idx="1">
                  <c:v>0.3563218390804598</c:v>
                </c:pt>
                <c:pt idx="2">
                  <c:v>0.3805970149253731</c:v>
                </c:pt>
                <c:pt idx="3">
                  <c:v>0.23076923076923078</c:v>
                </c:pt>
                <c:pt idx="4">
                  <c:v>0.3818181818181818</c:v>
                </c:pt>
                <c:pt idx="6">
                  <c:v>0.350547730829421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6-SchoolsCharts'!$L$48:$R$48</c:f>
              <c:numCache>
                <c:ptCount val="7"/>
                <c:pt idx="0">
                  <c:v>0.016877637130801686</c:v>
                </c:pt>
                <c:pt idx="1">
                  <c:v>0.017241379310344827</c:v>
                </c:pt>
                <c:pt idx="2">
                  <c:v>0.029850746268656716</c:v>
                </c:pt>
                <c:pt idx="3">
                  <c:v>0.02564102564102564</c:v>
                </c:pt>
                <c:pt idx="4">
                  <c:v>0.01818181818181818</c:v>
                </c:pt>
                <c:pt idx="6">
                  <c:v>0.02034428794992175</c:v>
                </c:pt>
              </c:numCache>
            </c:numRef>
          </c:val>
        </c:ser>
        <c:overlap val="100"/>
        <c:gapWidth val="40"/>
        <c:axId val="35321716"/>
        <c:axId val="49459989"/>
      </c:barChart>
      <c:catAx>
        <c:axId val="353217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321716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Viewing Problems from Different  Perspectives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95"/>
          <c:w val="0.94525"/>
          <c:h val="0.83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6-SchoolsCharts'!$L$59:$R$59</c:f>
              <c:numCache/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6-SchoolsCharts'!$L$60:$R$60</c:f>
              <c:numCache/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/>
            </c:strRef>
          </c:cat>
          <c:val>
            <c:numRef>
              <c:f>'Part 6-SchoolsCharts'!$L$61:$R$61</c:f>
              <c:numCache/>
            </c:numRef>
          </c:val>
        </c:ser>
        <c:overlap val="100"/>
        <c:gapWidth val="40"/>
        <c:axId val="42486718"/>
        <c:axId val="46836143"/>
      </c:barChart>
      <c:catAx>
        <c:axId val="4248671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86718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Developing Knowledge of Scientific and Technological Developments</a:t>
            </a:r>
          </a:p>
        </c:rich>
      </c:tx>
      <c:layout>
        <c:manualLayout>
          <c:xMode val="factor"/>
          <c:yMode val="factor"/>
          <c:x val="0.0107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075"/>
          <c:w val="0.946"/>
          <c:h val="0.82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6-SchoolsCharts'!$K$10</c:f>
              <c:strCache>
                <c:ptCount val="1"/>
                <c:pt idx="0">
                  <c:v>Very to Extremely Helpful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6-SchoolsCharts'!$L$94:$R$94</c:f>
              <c:numCache>
                <c:ptCount val="7"/>
                <c:pt idx="0">
                  <c:v>0.48523206751054854</c:v>
                </c:pt>
                <c:pt idx="1">
                  <c:v>0.5</c:v>
                </c:pt>
                <c:pt idx="2">
                  <c:v>0.4925373134328358</c:v>
                </c:pt>
                <c:pt idx="3">
                  <c:v>0.8717948717948718</c:v>
                </c:pt>
                <c:pt idx="4">
                  <c:v>0.4909090909090909</c:v>
                </c:pt>
                <c:pt idx="6">
                  <c:v>0.514866979655712</c:v>
                </c:pt>
              </c:numCache>
            </c:numRef>
          </c:val>
        </c:ser>
        <c:ser>
          <c:idx val="1"/>
          <c:order val="1"/>
          <c:tx>
            <c:strRef>
              <c:f>'Part 6-SchoolsCharts'!$K$11</c:f>
              <c:strCache>
                <c:ptCount val="1"/>
                <c:pt idx="0">
                  <c:v>Slightly to Moderately Helpful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6-SchoolsCharts'!$L$95:$R$95</c:f>
              <c:numCache>
                <c:ptCount val="7"/>
                <c:pt idx="0">
                  <c:v>0.43881856540084385</c:v>
                </c:pt>
                <c:pt idx="1">
                  <c:v>0.4827586206896552</c:v>
                </c:pt>
                <c:pt idx="2">
                  <c:v>0.4552238805970149</c:v>
                </c:pt>
                <c:pt idx="3">
                  <c:v>0.1282051282051282</c:v>
                </c:pt>
                <c:pt idx="4">
                  <c:v>0.4727272727272727</c:v>
                </c:pt>
                <c:pt idx="6">
                  <c:v>0.4381846635367762</c:v>
                </c:pt>
              </c:numCache>
            </c:numRef>
          </c:val>
        </c:ser>
        <c:ser>
          <c:idx val="2"/>
          <c:order val="2"/>
          <c:tx>
            <c:strRef>
              <c:f>'Part 6-SchoolsCharts'!$K$12</c:f>
              <c:strCache>
                <c:ptCount val="1"/>
                <c:pt idx="0">
                  <c:v>Not Helpful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6-SchoolsCharts'!$L$6:$R$6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 6-SchoolsCharts'!$L$96:$R$96</c:f>
              <c:numCache>
                <c:ptCount val="7"/>
                <c:pt idx="0">
                  <c:v>0.0759493670886076</c:v>
                </c:pt>
                <c:pt idx="1">
                  <c:v>0.017241379310344827</c:v>
                </c:pt>
                <c:pt idx="2">
                  <c:v>0.05223880597014925</c:v>
                </c:pt>
                <c:pt idx="3">
                  <c:v>0</c:v>
                </c:pt>
                <c:pt idx="4">
                  <c:v>0.03636363636363636</c:v>
                </c:pt>
                <c:pt idx="6">
                  <c:v>0.046948356807511735</c:v>
                </c:pt>
              </c:numCache>
            </c:numRef>
          </c:val>
        </c:ser>
        <c:overlap val="100"/>
        <c:gapWidth val="40"/>
        <c:axId val="18872104"/>
        <c:axId val="35631209"/>
      </c:barChart>
      <c:catAx>
        <c:axId val="18872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872104"/>
        <c:crossesAt val="1"/>
        <c:crossBetween val="between"/>
        <c:dispUnits/>
        <c:maj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/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/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/>
            </c:numRef>
          </c:val>
        </c:ser>
        <c:overlap val="100"/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083749"/>
        <c:crosses val="autoZero"/>
        <c:auto val="0"/>
        <c:lblOffset val="100"/>
        <c:noMultiLvlLbl val="0"/>
      </c:catAx>
      <c:valAx>
        <c:axId val="44083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7243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25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/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/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/>
            </c:numRef>
          </c:val>
        </c:ser>
        <c:overlap val="100"/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013887"/>
        <c:crosses val="autoZero"/>
        <c:auto val="0"/>
        <c:lblOffset val="100"/>
        <c:noMultiLvlLbl val="0"/>
      </c:catAx>
      <c:valAx>
        <c:axId val="140138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17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8"/>
          <c:w val="0.76775"/>
          <c:h val="0.9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'GradResp-Charts'!$B$28:$H$28</c:f>
              <c:numCache>
                <c:ptCount val="7"/>
                <c:pt idx="0">
                  <c:v>395</c:v>
                </c:pt>
                <c:pt idx="1">
                  <c:v>318</c:v>
                </c:pt>
                <c:pt idx="2">
                  <c:v>228</c:v>
                </c:pt>
                <c:pt idx="3">
                  <c:v>88</c:v>
                </c:pt>
                <c:pt idx="4">
                  <c:v>63</c:v>
                </c:pt>
                <c:pt idx="6">
                  <c:v>1092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'GradResp-Charts'!$B$29:$H$29</c:f>
              <c:numCache>
                <c:ptCount val="7"/>
                <c:pt idx="0">
                  <c:v>140</c:v>
                </c:pt>
                <c:pt idx="1">
                  <c:v>69</c:v>
                </c:pt>
                <c:pt idx="2">
                  <c:v>64</c:v>
                </c:pt>
                <c:pt idx="3">
                  <c:v>23</c:v>
                </c:pt>
                <c:pt idx="4">
                  <c:v>18</c:v>
                </c:pt>
                <c:pt idx="6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'GradResp-Charts'!$B$30:$H$30</c:f>
              <c:numCache>
                <c:ptCount val="7"/>
                <c:pt idx="0">
                  <c:v>31</c:v>
                </c:pt>
                <c:pt idx="1">
                  <c:v>26</c:v>
                </c:pt>
                <c:pt idx="2">
                  <c:v>25</c:v>
                </c:pt>
                <c:pt idx="3">
                  <c:v>11</c:v>
                </c:pt>
                <c:pt idx="4">
                  <c:v>16</c:v>
                </c:pt>
                <c:pt idx="6">
                  <c:v>109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'GradResp-Charts'!$B$31:$H$31</c:f>
              <c:numCache>
                <c:ptCount val="7"/>
                <c:pt idx="0">
                  <c:v>67</c:v>
                </c:pt>
                <c:pt idx="1">
                  <c:v>41</c:v>
                </c:pt>
                <c:pt idx="2">
                  <c:v>59</c:v>
                </c:pt>
                <c:pt idx="3">
                  <c:v>8</c:v>
                </c:pt>
                <c:pt idx="4">
                  <c:v>32</c:v>
                </c:pt>
                <c:pt idx="6">
                  <c:v>207</c:v>
                </c:pt>
              </c:numCache>
            </c:numRef>
          </c:val>
        </c:ser>
        <c:overlap val="100"/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83033"/>
        <c:crosses val="autoZero"/>
        <c:auto val="0"/>
        <c:lblOffset val="100"/>
        <c:noMultiLvlLbl val="0"/>
      </c:catAx>
      <c:valAx>
        <c:axId val="613830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1612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7"/>
          <c:w val="0.763"/>
          <c:h val="0.8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5576386"/>
        <c:axId val="5969747"/>
      </c:barChart>
      <c:catAx>
        <c:axId val="15576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576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Employment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60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'Part1-SchoolsCharts'!$B$4</c:f>
              <c:strCache>
                <c:ptCount val="1"/>
                <c:pt idx="0">
                  <c:v>    Full-time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'Part1-SchoolsCharts'!$C$4:$I$4</c:f>
              <c:numCache/>
            </c:numRef>
          </c:val>
        </c:ser>
        <c:ser>
          <c:idx val="1"/>
          <c:order val="1"/>
          <c:tx>
            <c:strRef>
              <c:f>'Part1-SchoolsCharts'!$B$5</c:f>
              <c:strCache>
                <c:ptCount val="1"/>
                <c:pt idx="0">
                  <c:v>    Part-time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'Part1-SchoolsCharts'!$C$5:$I$5</c:f>
              <c:numCache/>
            </c:numRef>
          </c:val>
        </c:ser>
        <c:ser>
          <c:idx val="2"/>
          <c:order val="2"/>
          <c:tx>
            <c:strRef>
              <c:f>'Part1-SchoolsCharts'!$B$6</c:f>
              <c:strCache>
                <c:ptCount val="1"/>
                <c:pt idx="0">
                  <c:v>    Not, but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'Part1-SchoolsCharts'!$C$6:$I$6</c:f>
              <c:numCache/>
            </c:numRef>
          </c:val>
        </c:ser>
        <c:ser>
          <c:idx val="3"/>
          <c:order val="3"/>
          <c:tx>
            <c:strRef>
              <c:f>'Part1-SchoolsCharts'!$B$7</c:f>
              <c:strCache>
                <c:ptCount val="1"/>
                <c:pt idx="0">
                  <c:v>    Not, not Seeking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'Part1-SchoolsCharts'!$C$7:$I$7</c:f>
              <c:numCache/>
            </c:numRef>
          </c:val>
        </c:ser>
        <c:overlap val="100"/>
        <c:gapWidth val="100"/>
        <c:axId val="53727724"/>
        <c:axId val="13787469"/>
      </c:barChart>
      <c:cat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372772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394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Place of 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5"/>
          <c:w val="0.7755"/>
          <c:h val="0.88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'Part1-SchoolsCharts'!$B$16</c:f>
              <c:strCache>
                <c:ptCount val="1"/>
                <c:pt idx="0">
                  <c:v>    Illinois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'Part1-SchoolsCharts'!$C$16:$I$16</c:f>
              <c:numCache/>
            </c:numRef>
          </c:val>
        </c:ser>
        <c:ser>
          <c:idx val="1"/>
          <c:order val="1"/>
          <c:tx>
            <c:strRef>
              <c:f>'Part1-SchoolsCharts'!$B$17</c:f>
              <c:strCache>
                <c:ptCount val="1"/>
                <c:pt idx="0">
                  <c:v>    Missouri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'Part1-SchoolsCharts'!$C$17:$I$17</c:f>
              <c:numCache/>
            </c:numRef>
          </c:val>
        </c:ser>
        <c:ser>
          <c:idx val="2"/>
          <c:order val="2"/>
          <c:tx>
            <c:strRef>
              <c:f>'Part1-SchoolsCharts'!$B$18</c:f>
              <c:strCache>
                <c:ptCount val="1"/>
                <c:pt idx="0">
                  <c:v>  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/>
            </c:strRef>
          </c:cat>
          <c:val>
            <c:numRef>
              <c:f>'Part1-SchoolsCharts'!$C$18:$I$18</c:f>
              <c:numCache/>
            </c:numRef>
          </c:val>
        </c:ser>
        <c:overlap val="100"/>
        <c:gapWidth val="100"/>
        <c:axId val="56978358"/>
        <c:axId val="43043175"/>
      </c:bar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043175"/>
        <c:crosses val="autoZero"/>
        <c:auto val="1"/>
        <c:lblOffset val="100"/>
        <c:noMultiLvlLbl val="0"/>
      </c:catAx>
      <c:valAx>
        <c:axId val="43043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7835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3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Job in Field Related to Major?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"/>
          <c:w val="0.710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'Part1-SchoolsCharts'!$B$21</c:f>
              <c:strCache>
                <c:ptCount val="1"/>
                <c:pt idx="0">
                  <c:v>    Closely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'Part1-SchoolsCharts'!$C$21:$I$21</c:f>
              <c:numCache>
                <c:ptCount val="7"/>
                <c:pt idx="0">
                  <c:v>0.3165829145728643</c:v>
                </c:pt>
                <c:pt idx="1">
                  <c:v>0.3333333333333333</c:v>
                </c:pt>
                <c:pt idx="2">
                  <c:v>0.6434782608695652</c:v>
                </c:pt>
                <c:pt idx="3">
                  <c:v>0.6</c:v>
                </c:pt>
                <c:pt idx="4">
                  <c:v>0.8113207547169812</c:v>
                </c:pt>
                <c:pt idx="6">
                  <c:v>0.45471014492753625</c:v>
                </c:pt>
              </c:numCache>
            </c:numRef>
          </c:val>
        </c:ser>
        <c:ser>
          <c:idx val="1"/>
          <c:order val="1"/>
          <c:tx>
            <c:strRef>
              <c:f>'Part1-SchoolsCharts'!$B$22</c:f>
              <c:strCache>
                <c:ptCount val="1"/>
                <c:pt idx="0">
                  <c:v>    Related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'Part1-SchoolsCharts'!$C$22:$I$22</c:f>
              <c:numCache>
                <c:ptCount val="7"/>
                <c:pt idx="0">
                  <c:v>0.3165829145728643</c:v>
                </c:pt>
                <c:pt idx="1">
                  <c:v>0.44</c:v>
                </c:pt>
                <c:pt idx="2">
                  <c:v>0.17391304347826086</c:v>
                </c:pt>
                <c:pt idx="3">
                  <c:v>0.2571428571428571</c:v>
                </c:pt>
                <c:pt idx="4">
                  <c:v>0.16981132075471697</c:v>
                </c:pt>
                <c:pt idx="6">
                  <c:v>0.302536231884058</c:v>
                </c:pt>
              </c:numCache>
            </c:numRef>
          </c:val>
        </c:ser>
        <c:ser>
          <c:idx val="2"/>
          <c:order val="2"/>
          <c:tx>
            <c:strRef>
              <c:f>'Part1-SchoolsCharts'!$B$23</c:f>
              <c:strCache>
                <c:ptCount val="1"/>
                <c:pt idx="0">
                  <c:v>    Unrelated (choice unknown)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'Part1-SchoolsCharts'!$C$23:$I$23</c:f>
              <c:numCache>
                <c:ptCount val="7"/>
                <c:pt idx="0">
                  <c:v>0.005025125628140704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0.007246376811594203</c:v>
                </c:pt>
              </c:numCache>
            </c:numRef>
          </c:val>
        </c:ser>
        <c:ser>
          <c:idx val="3"/>
          <c:order val="3"/>
          <c:tx>
            <c:strRef>
              <c:f>'Part1-SchoolsCharts'!$B$24</c:f>
              <c:strCache>
                <c:ptCount val="1"/>
                <c:pt idx="0">
                  <c:v>    Unrelated (by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'Part1-SchoolsCharts'!$C$24:$I$24</c:f>
              <c:numCache>
                <c:ptCount val="7"/>
                <c:pt idx="0">
                  <c:v>0.15577889447236182</c:v>
                </c:pt>
                <c:pt idx="1">
                  <c:v>0.05333333333333334</c:v>
                </c:pt>
                <c:pt idx="2">
                  <c:v>0.09565217391304348</c:v>
                </c:pt>
                <c:pt idx="3">
                  <c:v>0.05714285714285714</c:v>
                </c:pt>
                <c:pt idx="4">
                  <c:v>0</c:v>
                </c:pt>
                <c:pt idx="6">
                  <c:v>0.09420289855072464</c:v>
                </c:pt>
              </c:numCache>
            </c:numRef>
          </c:val>
        </c:ser>
        <c:ser>
          <c:idx val="4"/>
          <c:order val="4"/>
          <c:tx>
            <c:strRef>
              <c:f>'Part1-SchoolsCharts'!$B$25</c:f>
              <c:strCache>
                <c:ptCount val="1"/>
                <c:pt idx="0">
                  <c:v>    Unrelated (not by choice)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'Part1-SchoolsCharts'!$C$1:$I$1</c:f>
              <c:strCache>
                <c:ptCount val="7"/>
                <c:pt idx="0">
                  <c:v>CAS</c:v>
                </c:pt>
                <c:pt idx="1">
                  <c:v>Bus</c:v>
                </c:pt>
                <c:pt idx="2">
                  <c:v>Educ</c:v>
                </c:pt>
                <c:pt idx="3">
                  <c:v>Engr</c:v>
                </c:pt>
                <c:pt idx="4">
                  <c:v>Nursing</c:v>
                </c:pt>
                <c:pt idx="6">
                  <c:v>Total</c:v>
                </c:pt>
              </c:strCache>
            </c:strRef>
          </c:cat>
          <c:val>
            <c:numRef>
              <c:f>'Part1-SchoolsCharts'!$C$25:$I$25</c:f>
              <c:numCache>
                <c:ptCount val="7"/>
                <c:pt idx="0">
                  <c:v>0.20603015075376885</c:v>
                </c:pt>
                <c:pt idx="1">
                  <c:v>0.15333333333333332</c:v>
                </c:pt>
                <c:pt idx="2">
                  <c:v>0.08695652173913043</c:v>
                </c:pt>
                <c:pt idx="3">
                  <c:v>0.08571428571428572</c:v>
                </c:pt>
                <c:pt idx="4">
                  <c:v>0.018867924528301886</c:v>
                </c:pt>
                <c:pt idx="6">
                  <c:v>0.14130434782608695</c:v>
                </c:pt>
              </c:numCache>
            </c:numRef>
          </c:val>
        </c:ser>
        <c:overlap val="100"/>
        <c:gapWidth val="100"/>
        <c:axId val="51844256"/>
        <c:axId val="63945121"/>
      </c:barChart>
      <c:catAx>
        <c:axId val="51844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945121"/>
        <c:crosses val="autoZero"/>
        <c:auto val="1"/>
        <c:lblOffset val="100"/>
        <c:noMultiLvlLbl val="0"/>
      </c:catAx>
      <c:valAx>
        <c:axId val="63945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184425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6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1495425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1485900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7458075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4"/>
        <xdr:cNvGraphicFramePr/>
      </xdr:nvGraphicFramePr>
      <xdr:xfrm>
        <a:off x="7467600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5"/>
        <xdr:cNvGraphicFramePr/>
      </xdr:nvGraphicFramePr>
      <xdr:xfrm>
        <a:off x="1504950" y="6296025"/>
        <a:ext cx="56197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6"/>
        <xdr:cNvGraphicFramePr/>
      </xdr:nvGraphicFramePr>
      <xdr:xfrm>
        <a:off x="7467600" y="6296025"/>
        <a:ext cx="56769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57150</xdr:rowOff>
    </xdr:from>
    <xdr:to>
      <xdr:col>1</xdr:col>
      <xdr:colOff>2266950</xdr:colOff>
      <xdr:row>18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2095500"/>
          <a:ext cx="24003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57150</xdr:rowOff>
    </xdr:from>
    <xdr:to>
      <xdr:col>1</xdr:col>
      <xdr:colOff>152400</xdr:colOff>
      <xdr:row>13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625" y="1657350"/>
          <a:ext cx="285750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11</xdr:col>
      <xdr:colOff>19050</xdr:colOff>
      <xdr:row>4</xdr:row>
      <xdr:rowOff>19050</xdr:rowOff>
    </xdr:from>
    <xdr:to>
      <xdr:col>19</xdr:col>
      <xdr:colOff>9525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1466850" y="809625"/>
        <a:ext cx="4905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21</xdr:row>
      <xdr:rowOff>9525</xdr:rowOff>
    </xdr:from>
    <xdr:to>
      <xdr:col>19</xdr:col>
      <xdr:colOff>0</xdr:colOff>
      <xdr:row>36</xdr:row>
      <xdr:rowOff>152400</xdr:rowOff>
    </xdr:to>
    <xdr:graphicFrame>
      <xdr:nvGraphicFramePr>
        <xdr:cNvPr id="3" name="Chart 3"/>
        <xdr:cNvGraphicFramePr/>
      </xdr:nvGraphicFramePr>
      <xdr:xfrm>
        <a:off x="1447800" y="3552825"/>
        <a:ext cx="49149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38</xdr:row>
      <xdr:rowOff>9525</xdr:rowOff>
    </xdr:from>
    <xdr:to>
      <xdr:col>19</xdr:col>
      <xdr:colOff>19050</xdr:colOff>
      <xdr:row>54</xdr:row>
      <xdr:rowOff>9525</xdr:rowOff>
    </xdr:to>
    <xdr:graphicFrame>
      <xdr:nvGraphicFramePr>
        <xdr:cNvPr id="4" name="Chart 4"/>
        <xdr:cNvGraphicFramePr/>
      </xdr:nvGraphicFramePr>
      <xdr:xfrm>
        <a:off x="1457325" y="6305550"/>
        <a:ext cx="49244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9525</xdr:colOff>
      <xdr:row>4</xdr:row>
      <xdr:rowOff>9525</xdr:rowOff>
    </xdr:from>
    <xdr:to>
      <xdr:col>29</xdr:col>
      <xdr:colOff>9525</xdr:colOff>
      <xdr:row>19</xdr:row>
      <xdr:rowOff>152400</xdr:rowOff>
    </xdr:to>
    <xdr:graphicFrame>
      <xdr:nvGraphicFramePr>
        <xdr:cNvPr id="5" name="Chart 5"/>
        <xdr:cNvGraphicFramePr/>
      </xdr:nvGraphicFramePr>
      <xdr:xfrm>
        <a:off x="7591425" y="800100"/>
        <a:ext cx="48958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19050</xdr:colOff>
      <xdr:row>38</xdr:row>
      <xdr:rowOff>19050</xdr:rowOff>
    </xdr:from>
    <xdr:to>
      <xdr:col>29</xdr:col>
      <xdr:colOff>0</xdr:colOff>
      <xdr:row>54</xdr:row>
      <xdr:rowOff>0</xdr:rowOff>
    </xdr:to>
    <xdr:graphicFrame>
      <xdr:nvGraphicFramePr>
        <xdr:cNvPr id="6" name="Chart 6"/>
        <xdr:cNvGraphicFramePr/>
      </xdr:nvGraphicFramePr>
      <xdr:xfrm>
        <a:off x="7600950" y="6315075"/>
        <a:ext cx="48768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</xdr:colOff>
      <xdr:row>21</xdr:row>
      <xdr:rowOff>9525</xdr:rowOff>
    </xdr:from>
    <xdr:to>
      <xdr:col>29</xdr:col>
      <xdr:colOff>0</xdr:colOff>
      <xdr:row>37</xdr:row>
      <xdr:rowOff>0</xdr:rowOff>
    </xdr:to>
    <xdr:graphicFrame>
      <xdr:nvGraphicFramePr>
        <xdr:cNvPr id="7" name="Chart 7"/>
        <xdr:cNvGraphicFramePr/>
      </xdr:nvGraphicFramePr>
      <xdr:xfrm>
        <a:off x="7591425" y="3552825"/>
        <a:ext cx="48863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28575</xdr:rowOff>
    </xdr:from>
    <xdr:to>
      <xdr:col>6</xdr:col>
      <xdr:colOff>685800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7625" y="7820025"/>
        <a:ext cx="61055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69</xdr:row>
      <xdr:rowOff>152400</xdr:rowOff>
    </xdr:from>
    <xdr:to>
      <xdr:col>6</xdr:col>
      <xdr:colOff>676275</xdr:colOff>
      <xdr:row>88</xdr:row>
      <xdr:rowOff>133350</xdr:rowOff>
    </xdr:to>
    <xdr:graphicFrame>
      <xdr:nvGraphicFramePr>
        <xdr:cNvPr id="2" name="Chart 2"/>
        <xdr:cNvGraphicFramePr/>
      </xdr:nvGraphicFramePr>
      <xdr:xfrm>
        <a:off x="38100" y="11182350"/>
        <a:ext cx="61055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42</xdr:row>
      <xdr:rowOff>28575</xdr:rowOff>
    </xdr:from>
    <xdr:to>
      <xdr:col>6</xdr:col>
      <xdr:colOff>676275</xdr:colOff>
      <xdr:row>58</xdr:row>
      <xdr:rowOff>114300</xdr:rowOff>
    </xdr:to>
    <xdr:graphicFrame>
      <xdr:nvGraphicFramePr>
        <xdr:cNvPr id="1" name="Chart 1"/>
        <xdr:cNvGraphicFramePr/>
      </xdr:nvGraphicFramePr>
      <xdr:xfrm>
        <a:off x="381000" y="6429375"/>
        <a:ext cx="62198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78</xdr:row>
      <xdr:rowOff>76200</xdr:rowOff>
    </xdr:from>
    <xdr:to>
      <xdr:col>6</xdr:col>
      <xdr:colOff>657225</xdr:colOff>
      <xdr:row>95</xdr:row>
      <xdr:rowOff>95250</xdr:rowOff>
    </xdr:to>
    <xdr:graphicFrame>
      <xdr:nvGraphicFramePr>
        <xdr:cNvPr id="2" name="Chart 2"/>
        <xdr:cNvGraphicFramePr/>
      </xdr:nvGraphicFramePr>
      <xdr:xfrm>
        <a:off x="361950" y="12258675"/>
        <a:ext cx="6219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60</xdr:row>
      <xdr:rowOff>142875</xdr:rowOff>
    </xdr:from>
    <xdr:to>
      <xdr:col>6</xdr:col>
      <xdr:colOff>685800</xdr:colOff>
      <xdr:row>77</xdr:row>
      <xdr:rowOff>66675</xdr:rowOff>
    </xdr:to>
    <xdr:graphicFrame>
      <xdr:nvGraphicFramePr>
        <xdr:cNvPr id="3" name="Chart 3"/>
        <xdr:cNvGraphicFramePr/>
      </xdr:nvGraphicFramePr>
      <xdr:xfrm>
        <a:off x="390525" y="9401175"/>
        <a:ext cx="62198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5</xdr:row>
      <xdr:rowOff>0</xdr:rowOff>
    </xdr:from>
    <xdr:to>
      <xdr:col>21</xdr:col>
      <xdr:colOff>219075</xdr:colOff>
      <xdr:row>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291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219075</xdr:colOff>
      <xdr:row>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579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27</xdr:col>
      <xdr:colOff>9525</xdr:colOff>
      <xdr:row>5</xdr:row>
      <xdr:rowOff>9525</xdr:rowOff>
    </xdr:from>
    <xdr:to>
      <xdr:col>27</xdr:col>
      <xdr:colOff>228600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2962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25</xdr:col>
      <xdr:colOff>38100</xdr:colOff>
      <xdr:row>7</xdr:row>
      <xdr:rowOff>19050</xdr:rowOff>
    </xdr:from>
    <xdr:to>
      <xdr:col>30</xdr:col>
      <xdr:colOff>581025</xdr:colOff>
      <xdr:row>21</xdr:row>
      <xdr:rowOff>114300</xdr:rowOff>
    </xdr:to>
    <xdr:graphicFrame>
      <xdr:nvGraphicFramePr>
        <xdr:cNvPr id="4" name="Chart 4"/>
        <xdr:cNvGraphicFramePr/>
      </xdr:nvGraphicFramePr>
      <xdr:xfrm>
        <a:off x="7105650" y="1133475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28575</xdr:colOff>
      <xdr:row>23</xdr:row>
      <xdr:rowOff>28575</xdr:rowOff>
    </xdr:from>
    <xdr:to>
      <xdr:col>24</xdr:col>
      <xdr:colOff>581025</xdr:colOff>
      <xdr:row>37</xdr:row>
      <xdr:rowOff>133350</xdr:rowOff>
    </xdr:to>
    <xdr:graphicFrame>
      <xdr:nvGraphicFramePr>
        <xdr:cNvPr id="5" name="Chart 5"/>
        <xdr:cNvGraphicFramePr/>
      </xdr:nvGraphicFramePr>
      <xdr:xfrm>
        <a:off x="3438525" y="3600450"/>
        <a:ext cx="36004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47625</xdr:colOff>
      <xdr:row>24</xdr:row>
      <xdr:rowOff>0</xdr:rowOff>
    </xdr:from>
    <xdr:to>
      <xdr:col>30</xdr:col>
      <xdr:colOff>590550</xdr:colOff>
      <xdr:row>37</xdr:row>
      <xdr:rowOff>123825</xdr:rowOff>
    </xdr:to>
    <xdr:graphicFrame>
      <xdr:nvGraphicFramePr>
        <xdr:cNvPr id="6" name="Chart 6"/>
        <xdr:cNvGraphicFramePr/>
      </xdr:nvGraphicFramePr>
      <xdr:xfrm>
        <a:off x="7115175" y="3733800"/>
        <a:ext cx="3590925" cy="222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57150</xdr:colOff>
      <xdr:row>40</xdr:row>
      <xdr:rowOff>0</xdr:rowOff>
    </xdr:from>
    <xdr:to>
      <xdr:col>24</xdr:col>
      <xdr:colOff>561975</xdr:colOff>
      <xdr:row>54</xdr:row>
      <xdr:rowOff>114300</xdr:rowOff>
    </xdr:to>
    <xdr:graphicFrame>
      <xdr:nvGraphicFramePr>
        <xdr:cNvPr id="7" name="Chart 7"/>
        <xdr:cNvGraphicFramePr/>
      </xdr:nvGraphicFramePr>
      <xdr:xfrm>
        <a:off x="3467100" y="6324600"/>
        <a:ext cx="355282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31</xdr:col>
      <xdr:colOff>19050</xdr:colOff>
      <xdr:row>7</xdr:row>
      <xdr:rowOff>19050</xdr:rowOff>
    </xdr:from>
    <xdr:to>
      <xdr:col>36</xdr:col>
      <xdr:colOff>552450</xdr:colOff>
      <xdr:row>21</xdr:row>
      <xdr:rowOff>104775</xdr:rowOff>
    </xdr:to>
    <xdr:graphicFrame>
      <xdr:nvGraphicFramePr>
        <xdr:cNvPr id="8" name="Chart 8"/>
        <xdr:cNvGraphicFramePr/>
      </xdr:nvGraphicFramePr>
      <xdr:xfrm>
        <a:off x="10744200" y="1133475"/>
        <a:ext cx="3581400" cy="2219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38100</xdr:colOff>
      <xdr:row>7</xdr:row>
      <xdr:rowOff>19050</xdr:rowOff>
    </xdr:from>
    <xdr:to>
      <xdr:col>42</xdr:col>
      <xdr:colOff>581025</xdr:colOff>
      <xdr:row>21</xdr:row>
      <xdr:rowOff>114300</xdr:rowOff>
    </xdr:to>
    <xdr:graphicFrame>
      <xdr:nvGraphicFramePr>
        <xdr:cNvPr id="9" name="Chart 9"/>
        <xdr:cNvGraphicFramePr/>
      </xdr:nvGraphicFramePr>
      <xdr:xfrm>
        <a:off x="14420850" y="1133475"/>
        <a:ext cx="3590925" cy="2228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23</xdr:row>
      <xdr:rowOff>28575</xdr:rowOff>
    </xdr:from>
    <xdr:to>
      <xdr:col>36</xdr:col>
      <xdr:colOff>581025</xdr:colOff>
      <xdr:row>37</xdr:row>
      <xdr:rowOff>133350</xdr:rowOff>
    </xdr:to>
    <xdr:graphicFrame>
      <xdr:nvGraphicFramePr>
        <xdr:cNvPr id="10" name="Chart 10"/>
        <xdr:cNvGraphicFramePr/>
      </xdr:nvGraphicFramePr>
      <xdr:xfrm>
        <a:off x="10753725" y="3600450"/>
        <a:ext cx="360045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47625</xdr:colOff>
      <xdr:row>24</xdr:row>
      <xdr:rowOff>0</xdr:rowOff>
    </xdr:from>
    <xdr:to>
      <xdr:col>42</xdr:col>
      <xdr:colOff>590550</xdr:colOff>
      <xdr:row>37</xdr:row>
      <xdr:rowOff>123825</xdr:rowOff>
    </xdr:to>
    <xdr:graphicFrame>
      <xdr:nvGraphicFramePr>
        <xdr:cNvPr id="11" name="Chart 11"/>
        <xdr:cNvGraphicFramePr/>
      </xdr:nvGraphicFramePr>
      <xdr:xfrm>
        <a:off x="14430375" y="3733800"/>
        <a:ext cx="3590925" cy="2228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40</xdr:row>
      <xdr:rowOff>0</xdr:rowOff>
    </xdr:from>
    <xdr:to>
      <xdr:col>36</xdr:col>
      <xdr:colOff>561975</xdr:colOff>
      <xdr:row>54</xdr:row>
      <xdr:rowOff>114300</xdr:rowOff>
    </xdr:to>
    <xdr:graphicFrame>
      <xdr:nvGraphicFramePr>
        <xdr:cNvPr id="12" name="Chart 12"/>
        <xdr:cNvGraphicFramePr/>
      </xdr:nvGraphicFramePr>
      <xdr:xfrm>
        <a:off x="10725150" y="6324600"/>
        <a:ext cx="360997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40</xdr:row>
      <xdr:rowOff>133350</xdr:rowOff>
    </xdr:from>
    <xdr:to>
      <xdr:col>42</xdr:col>
      <xdr:colOff>552450</xdr:colOff>
      <xdr:row>54</xdr:row>
      <xdr:rowOff>104775</xdr:rowOff>
    </xdr:to>
    <xdr:graphicFrame>
      <xdr:nvGraphicFramePr>
        <xdr:cNvPr id="13" name="Chart 13"/>
        <xdr:cNvGraphicFramePr/>
      </xdr:nvGraphicFramePr>
      <xdr:xfrm>
        <a:off x="14382750" y="6457950"/>
        <a:ext cx="3600450" cy="2238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47625</xdr:colOff>
      <xdr:row>6</xdr:row>
      <xdr:rowOff>38100</xdr:rowOff>
    </xdr:from>
    <xdr:to>
      <xdr:col>24</xdr:col>
      <xdr:colOff>561975</xdr:colOff>
      <xdr:row>21</xdr:row>
      <xdr:rowOff>123825</xdr:rowOff>
    </xdr:to>
    <xdr:graphicFrame>
      <xdr:nvGraphicFramePr>
        <xdr:cNvPr id="14" name="Chart 14"/>
        <xdr:cNvGraphicFramePr/>
      </xdr:nvGraphicFramePr>
      <xdr:xfrm>
        <a:off x="3457575" y="990600"/>
        <a:ext cx="356235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30</xdr:col>
      <xdr:colOff>561975</xdr:colOff>
      <xdr:row>54</xdr:row>
      <xdr:rowOff>114300</xdr:rowOff>
    </xdr:to>
    <xdr:graphicFrame>
      <xdr:nvGraphicFramePr>
        <xdr:cNvPr id="15" name="Chart 15"/>
        <xdr:cNvGraphicFramePr/>
      </xdr:nvGraphicFramePr>
      <xdr:xfrm>
        <a:off x="7067550" y="6324600"/>
        <a:ext cx="360997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0</xdr:colOff>
      <xdr:row>5</xdr:row>
      <xdr:rowOff>0</xdr:rowOff>
    </xdr:from>
    <xdr:to>
      <xdr:col>33</xdr:col>
      <xdr:colOff>219075</xdr:colOff>
      <xdr:row>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944350" y="771525"/>
          <a:ext cx="219075" cy="1809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36</xdr:col>
      <xdr:colOff>0</xdr:colOff>
      <xdr:row>5</xdr:row>
      <xdr:rowOff>9525</xdr:rowOff>
    </xdr:from>
    <xdr:to>
      <xdr:col>36</xdr:col>
      <xdr:colOff>219075</xdr:colOff>
      <xdr:row>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773150" y="781050"/>
          <a:ext cx="219075" cy="17145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39</xdr:col>
      <xdr:colOff>9525</xdr:colOff>
      <xdr:row>5</xdr:row>
      <xdr:rowOff>9525</xdr:rowOff>
    </xdr:from>
    <xdr:to>
      <xdr:col>39</xdr:col>
      <xdr:colOff>228600</xdr:colOff>
      <xdr:row>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5611475" y="781050"/>
          <a:ext cx="219075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lumni%20Surveys\alum197\PAR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3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ALUM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lum021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romBarb\PAR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6"/>
      <sheetName val="Part 6-schools"/>
      <sheetName val="Part 6-schools charts"/>
    </sheetNames>
    <sheetDataSet>
      <sheetData sheetId="0">
        <row r="16">
          <cell r="C16">
            <v>5</v>
          </cell>
        </row>
        <row r="23">
          <cell r="C23">
            <v>6</v>
          </cell>
        </row>
        <row r="31">
          <cell r="C31">
            <v>6</v>
          </cell>
        </row>
        <row r="38">
          <cell r="C38">
            <v>7</v>
          </cell>
        </row>
        <row r="45">
          <cell r="C45">
            <v>8</v>
          </cell>
        </row>
        <row r="60">
          <cell r="C60">
            <v>6</v>
          </cell>
        </row>
        <row r="67">
          <cell r="C67">
            <v>8</v>
          </cell>
        </row>
        <row r="74">
          <cell r="C74">
            <v>6</v>
          </cell>
        </row>
        <row r="81">
          <cell r="C81">
            <v>6</v>
          </cell>
        </row>
        <row r="88">
          <cell r="C88">
            <v>8</v>
          </cell>
        </row>
        <row r="95">
          <cell r="C95">
            <v>6</v>
          </cell>
        </row>
        <row r="110">
          <cell r="C110">
            <v>6</v>
          </cell>
        </row>
        <row r="117">
          <cell r="C117">
            <v>8</v>
          </cell>
        </row>
        <row r="124">
          <cell r="C124">
            <v>4</v>
          </cell>
        </row>
        <row r="130">
          <cell r="C130">
            <v>5</v>
          </cell>
        </row>
        <row r="136">
          <cell r="C136">
            <v>5</v>
          </cell>
        </row>
        <row r="144">
          <cell r="C144">
            <v>9</v>
          </cell>
        </row>
        <row r="157">
          <cell r="C157">
            <v>11</v>
          </cell>
        </row>
        <row r="162">
          <cell r="C162">
            <v>9</v>
          </cell>
        </row>
        <row r="167">
          <cell r="C167">
            <v>8</v>
          </cell>
        </row>
        <row r="172">
          <cell r="C172">
            <v>7</v>
          </cell>
        </row>
        <row r="177">
          <cell r="C177">
            <v>7</v>
          </cell>
        </row>
        <row r="182">
          <cell r="C182">
            <v>9</v>
          </cell>
        </row>
        <row r="187">
          <cell r="C187">
            <v>7</v>
          </cell>
        </row>
        <row r="197">
          <cell r="C197">
            <v>6</v>
          </cell>
        </row>
        <row r="214">
          <cell r="C214">
            <v>3</v>
          </cell>
          <cell r="F214">
            <v>2</v>
          </cell>
        </row>
        <row r="221">
          <cell r="C221">
            <v>5</v>
          </cell>
          <cell r="F221">
            <v>1</v>
          </cell>
        </row>
        <row r="229">
          <cell r="C229">
            <v>4</v>
          </cell>
          <cell r="F229">
            <v>2</v>
          </cell>
        </row>
        <row r="236">
          <cell r="C236">
            <v>4</v>
          </cell>
          <cell r="F236">
            <v>3</v>
          </cell>
        </row>
        <row r="243">
          <cell r="C243">
            <v>4</v>
          </cell>
          <cell r="F243">
            <v>4</v>
          </cell>
        </row>
        <row r="259">
          <cell r="C259">
            <v>4</v>
          </cell>
          <cell r="F259">
            <v>2</v>
          </cell>
        </row>
        <row r="266">
          <cell r="C266">
            <v>5</v>
          </cell>
          <cell r="F266">
            <v>3</v>
          </cell>
        </row>
        <row r="273">
          <cell r="C273">
            <v>4</v>
          </cell>
          <cell r="F273">
            <v>2</v>
          </cell>
        </row>
        <row r="280">
          <cell r="C280">
            <v>4</v>
          </cell>
          <cell r="F280">
            <v>2</v>
          </cell>
        </row>
        <row r="287">
          <cell r="C287">
            <v>4</v>
          </cell>
          <cell r="F287">
            <v>4</v>
          </cell>
        </row>
        <row r="303">
          <cell r="C303">
            <v>4</v>
          </cell>
          <cell r="F303">
            <v>2</v>
          </cell>
        </row>
        <row r="310">
          <cell r="C310">
            <v>4</v>
          </cell>
          <cell r="F310">
            <v>2</v>
          </cell>
        </row>
        <row r="317">
          <cell r="C317">
            <v>3</v>
          </cell>
          <cell r="F317">
            <v>5</v>
          </cell>
        </row>
        <row r="324">
          <cell r="C324">
            <v>3</v>
          </cell>
          <cell r="F324">
            <v>1</v>
          </cell>
        </row>
        <row r="330">
          <cell r="C330">
            <v>4</v>
          </cell>
          <cell r="F330">
            <v>1</v>
          </cell>
        </row>
        <row r="336">
          <cell r="C336">
            <v>4</v>
          </cell>
          <cell r="F336">
            <v>1</v>
          </cell>
        </row>
        <row r="352">
          <cell r="C352">
            <v>3</v>
          </cell>
          <cell r="F352">
            <v>6</v>
          </cell>
        </row>
        <row r="358">
          <cell r="C358">
            <v>4</v>
          </cell>
          <cell r="F358">
            <v>7</v>
          </cell>
        </row>
        <row r="363">
          <cell r="C363">
            <v>3</v>
          </cell>
          <cell r="F363">
            <v>6</v>
          </cell>
        </row>
        <row r="368">
          <cell r="C368">
            <v>4</v>
          </cell>
          <cell r="F368">
            <v>4</v>
          </cell>
        </row>
        <row r="373">
          <cell r="C373">
            <v>4</v>
          </cell>
          <cell r="F373">
            <v>3</v>
          </cell>
        </row>
        <row r="378">
          <cell r="C378">
            <v>4</v>
          </cell>
          <cell r="F378">
            <v>3</v>
          </cell>
        </row>
        <row r="383">
          <cell r="C383">
            <v>4</v>
          </cell>
          <cell r="F383">
            <v>5</v>
          </cell>
        </row>
        <row r="396">
          <cell r="C396">
            <v>5</v>
          </cell>
          <cell r="F396">
            <v>2</v>
          </cell>
        </row>
        <row r="406">
          <cell r="C406">
            <v>4</v>
          </cell>
          <cell r="F406">
            <v>2</v>
          </cell>
        </row>
        <row r="419">
          <cell r="C419">
            <v>4</v>
          </cell>
          <cell r="F419">
            <v>0</v>
          </cell>
          <cell r="I419">
            <v>1</v>
          </cell>
        </row>
        <row r="426">
          <cell r="C426">
            <v>5</v>
          </cell>
          <cell r="F426">
            <v>0</v>
          </cell>
          <cell r="I426">
            <v>1</v>
          </cell>
        </row>
        <row r="434">
          <cell r="C434">
            <v>5</v>
          </cell>
          <cell r="F434">
            <v>0</v>
          </cell>
          <cell r="I434">
            <v>1</v>
          </cell>
        </row>
        <row r="450">
          <cell r="C450">
            <v>6</v>
          </cell>
          <cell r="F450">
            <v>0</v>
          </cell>
          <cell r="I450">
            <v>1</v>
          </cell>
        </row>
        <row r="457">
          <cell r="C457">
            <v>7</v>
          </cell>
          <cell r="F457">
            <v>0</v>
          </cell>
          <cell r="I457">
            <v>1</v>
          </cell>
        </row>
        <row r="464">
          <cell r="C464">
            <v>5</v>
          </cell>
          <cell r="F464">
            <v>0</v>
          </cell>
          <cell r="I464">
            <v>1</v>
          </cell>
        </row>
        <row r="471">
          <cell r="C471">
            <v>7</v>
          </cell>
          <cell r="F471">
            <v>0</v>
          </cell>
          <cell r="I471">
            <v>1</v>
          </cell>
        </row>
        <row r="478">
          <cell r="C478">
            <v>1</v>
          </cell>
          <cell r="F478">
            <v>0</v>
          </cell>
          <cell r="I478">
            <v>1</v>
          </cell>
        </row>
        <row r="494">
          <cell r="C494">
            <v>5</v>
          </cell>
          <cell r="F494">
            <v>0</v>
          </cell>
          <cell r="I494">
            <v>1</v>
          </cell>
        </row>
        <row r="501">
          <cell r="C501">
            <v>7</v>
          </cell>
          <cell r="F501">
            <v>0</v>
          </cell>
          <cell r="I501">
            <v>1</v>
          </cell>
        </row>
        <row r="508">
          <cell r="C508">
            <v>5</v>
          </cell>
          <cell r="F508">
            <v>0</v>
          </cell>
          <cell r="I508">
            <v>1</v>
          </cell>
        </row>
        <row r="515">
          <cell r="C515">
            <v>5</v>
          </cell>
          <cell r="F515">
            <v>0</v>
          </cell>
          <cell r="I515">
            <v>1</v>
          </cell>
        </row>
        <row r="522">
          <cell r="C522">
            <v>7</v>
          </cell>
          <cell r="F522">
            <v>0</v>
          </cell>
          <cell r="I522">
            <v>1</v>
          </cell>
        </row>
        <row r="538">
          <cell r="C538">
            <v>3</v>
          </cell>
          <cell r="F538">
            <v>0</v>
          </cell>
          <cell r="I538">
            <v>1</v>
          </cell>
        </row>
        <row r="544">
          <cell r="C544">
            <v>4</v>
          </cell>
          <cell r="F544">
            <v>0</v>
          </cell>
          <cell r="I544">
            <v>1</v>
          </cell>
        </row>
        <row r="550">
          <cell r="C550">
            <v>4</v>
          </cell>
          <cell r="F550">
            <v>0</v>
          </cell>
          <cell r="I550">
            <v>1</v>
          </cell>
        </row>
        <row r="558">
          <cell r="C558">
            <v>8</v>
          </cell>
          <cell r="F558">
            <v>0</v>
          </cell>
          <cell r="I558">
            <v>1</v>
          </cell>
        </row>
        <row r="564">
          <cell r="C564">
            <v>7</v>
          </cell>
          <cell r="F564">
            <v>2</v>
          </cell>
          <cell r="I564">
            <v>2</v>
          </cell>
        </row>
        <row r="569">
          <cell r="C569">
            <v>6</v>
          </cell>
          <cell r="F569">
            <v>1</v>
          </cell>
          <cell r="I569">
            <v>2</v>
          </cell>
        </row>
        <row r="584">
          <cell r="C584">
            <v>6</v>
          </cell>
          <cell r="F584">
            <v>0</v>
          </cell>
          <cell r="I584">
            <v>2</v>
          </cell>
        </row>
        <row r="589">
          <cell r="C589">
            <v>6</v>
          </cell>
          <cell r="F589">
            <v>0</v>
          </cell>
          <cell r="I589">
            <v>1</v>
          </cell>
        </row>
        <row r="594">
          <cell r="C594">
            <v>6</v>
          </cell>
          <cell r="F594">
            <v>0</v>
          </cell>
          <cell r="I594">
            <v>1</v>
          </cell>
        </row>
        <row r="599">
          <cell r="C599">
            <v>7</v>
          </cell>
          <cell r="F599">
            <v>0</v>
          </cell>
          <cell r="I599">
            <v>2</v>
          </cell>
        </row>
        <row r="604">
          <cell r="C604">
            <v>6</v>
          </cell>
          <cell r="F604">
            <v>0</v>
          </cell>
          <cell r="I604">
            <v>1</v>
          </cell>
        </row>
        <row r="614">
          <cell r="C614">
            <v>5</v>
          </cell>
          <cell r="F614">
            <v>0</v>
          </cell>
          <cell r="I614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8">
          <cell r="B8" t="str">
            <v>Number of Survey Respondents</v>
          </cell>
          <cell r="C8">
            <v>566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450</v>
          </cell>
          <cell r="D10">
            <v>0.7950530035335689</v>
          </cell>
          <cell r="E10">
            <v>0.7950530035335689</v>
          </cell>
        </row>
        <row r="11">
          <cell r="B11" t="str">
            <v>    Part-time</v>
          </cell>
          <cell r="C11">
            <v>60</v>
          </cell>
          <cell r="D11">
            <v>0.10600706713780919</v>
          </cell>
          <cell r="E11">
            <v>0.10600706713780919</v>
          </cell>
        </row>
        <row r="12">
          <cell r="B12" t="str">
            <v>    Not, but Seeking</v>
          </cell>
          <cell r="C12">
            <v>22</v>
          </cell>
          <cell r="D12">
            <v>0.038869257950530034</v>
          </cell>
          <cell r="E12">
            <v>0.038869257950530034</v>
          </cell>
        </row>
        <row r="13">
          <cell r="B13" t="str">
            <v>    Not, not Seeking</v>
          </cell>
          <cell r="C13">
            <v>34</v>
          </cell>
          <cell r="D13">
            <v>0.06007067137809187</v>
          </cell>
          <cell r="E13">
            <v>0.06007067137809187</v>
          </cell>
        </row>
        <row r="14">
          <cell r="B14" t="str">
            <v>    No Response</v>
          </cell>
          <cell r="C14">
            <v>0</v>
          </cell>
          <cell r="D14">
            <v>0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510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273</v>
          </cell>
          <cell r="D22">
            <v>0.5352941176470588</v>
          </cell>
          <cell r="E22">
            <v>0.5796178343949044</v>
          </cell>
        </row>
        <row r="23">
          <cell r="B23" t="str">
            <v>    Missouri</v>
          </cell>
          <cell r="C23">
            <v>167</v>
          </cell>
          <cell r="D23">
            <v>0.32745098039215687</v>
          </cell>
          <cell r="E23">
            <v>0.35456475583864117</v>
          </cell>
        </row>
        <row r="24">
          <cell r="B24" t="str">
            <v>    Other</v>
          </cell>
          <cell r="C24">
            <v>31</v>
          </cell>
          <cell r="D24">
            <v>0.060784313725490195</v>
          </cell>
          <cell r="E24">
            <v>0.06581740976645435</v>
          </cell>
        </row>
        <row r="25">
          <cell r="B25" t="str">
            <v>    No Response</v>
          </cell>
          <cell r="C25">
            <v>39</v>
          </cell>
          <cell r="D25">
            <v>0.07647058823529412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20</v>
          </cell>
          <cell r="D27">
            <v>0.0392156862745098</v>
          </cell>
          <cell r="E27">
            <v>0.0392156862745098</v>
          </cell>
        </row>
        <row r="28">
          <cell r="B28" t="str">
            <v>    Business (Industrial, Commercial or Service)</v>
          </cell>
          <cell r="C28">
            <v>165</v>
          </cell>
          <cell r="D28">
            <v>0.3235294117647059</v>
          </cell>
          <cell r="E28">
            <v>0.3235294117647059</v>
          </cell>
        </row>
        <row r="29">
          <cell r="B29" t="str">
            <v>    Professional Firm (e.g., Engineering, Law)</v>
          </cell>
          <cell r="C29">
            <v>42</v>
          </cell>
          <cell r="D29">
            <v>0.08235294117647059</v>
          </cell>
          <cell r="E29">
            <v>0.08235294117647059</v>
          </cell>
        </row>
        <row r="30">
          <cell r="B30" t="str">
            <v>    College or University</v>
          </cell>
          <cell r="C30">
            <v>31</v>
          </cell>
          <cell r="D30">
            <v>0.060784313725490195</v>
          </cell>
          <cell r="E30">
            <v>0.060784313725490195</v>
          </cell>
        </row>
        <row r="31">
          <cell r="B31" t="str">
            <v>    Elementary/Secondary School</v>
          </cell>
          <cell r="C31">
            <v>91</v>
          </cell>
          <cell r="D31">
            <v>0.1784313725490196</v>
          </cell>
          <cell r="E31">
            <v>0.1784313725490196</v>
          </cell>
        </row>
        <row r="32">
          <cell r="B32" t="str">
            <v>    Health Agency (e.g. Hospital, Clinic)</v>
          </cell>
          <cell r="C32">
            <v>89</v>
          </cell>
          <cell r="D32">
            <v>0.17450980392156862</v>
          </cell>
          <cell r="E32">
            <v>0.17450980392156862</v>
          </cell>
        </row>
        <row r="33">
          <cell r="B33" t="str">
            <v>    Federal, State, or Local Government</v>
          </cell>
          <cell r="C33">
            <v>31</v>
          </cell>
          <cell r="D33">
            <v>0.060784313725490195</v>
          </cell>
          <cell r="E33">
            <v>0.060784313725490195</v>
          </cell>
        </row>
        <row r="34">
          <cell r="B34" t="str">
            <v>    Armed Services</v>
          </cell>
          <cell r="C34">
            <v>3</v>
          </cell>
          <cell r="D34">
            <v>0.0058823529411764705</v>
          </cell>
          <cell r="E34">
            <v>0.0058823529411764705</v>
          </cell>
        </row>
        <row r="35">
          <cell r="B35" t="str">
            <v>    Non-Profit (Non-Government)</v>
          </cell>
          <cell r="C35">
            <v>37</v>
          </cell>
          <cell r="D35">
            <v>0.07254901960784314</v>
          </cell>
          <cell r="E35">
            <v>0.07254901960784314</v>
          </cell>
        </row>
        <row r="36">
          <cell r="B36" t="str">
            <v>    Other</v>
          </cell>
          <cell r="C36">
            <v>1</v>
          </cell>
          <cell r="D36">
            <v>0.00196078431372549</v>
          </cell>
          <cell r="E36">
            <v>0.00196078431372549</v>
          </cell>
        </row>
        <row r="37">
          <cell r="B37" t="str">
            <v>    No Response</v>
          </cell>
          <cell r="C37">
            <v>0</v>
          </cell>
          <cell r="D37">
            <v>0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172</v>
          </cell>
          <cell r="D39">
            <v>0.33725490196078434</v>
          </cell>
          <cell r="E39">
            <v>0.33858267716535434</v>
          </cell>
        </row>
        <row r="40">
          <cell r="B40" t="str">
            <v>    Satisfied</v>
          </cell>
          <cell r="C40">
            <v>188</v>
          </cell>
          <cell r="D40">
            <v>0.3686274509803922</v>
          </cell>
          <cell r="E40">
            <v>0.3700787401574803</v>
          </cell>
        </row>
        <row r="41">
          <cell r="B41" t="str">
            <v>    Somewhat Satisfied</v>
          </cell>
          <cell r="C41">
            <v>104</v>
          </cell>
          <cell r="D41">
            <v>0.20392156862745098</v>
          </cell>
          <cell r="E41">
            <v>0.2047244094488189</v>
          </cell>
        </row>
        <row r="42">
          <cell r="B42" t="str">
            <v>    Somehat Dissatisfied</v>
          </cell>
          <cell r="C42">
            <v>21</v>
          </cell>
          <cell r="D42">
            <v>0.041176470588235294</v>
          </cell>
          <cell r="E42">
            <v>0.04133858267716536</v>
          </cell>
        </row>
        <row r="43">
          <cell r="B43" t="str">
            <v>    Dissatisfied</v>
          </cell>
          <cell r="C43">
            <v>14</v>
          </cell>
          <cell r="D43">
            <v>0.027450980392156862</v>
          </cell>
          <cell r="E43">
            <v>0.027559055118110236</v>
          </cell>
        </row>
        <row r="44">
          <cell r="B44" t="str">
            <v>    Very Dissatisfied</v>
          </cell>
          <cell r="C44">
            <v>9</v>
          </cell>
          <cell r="D44">
            <v>0.01764705882352941</v>
          </cell>
          <cell r="E44">
            <v>0.017716535433070866</v>
          </cell>
        </row>
        <row r="45">
          <cell r="B45" t="str">
            <v>    No Response</v>
          </cell>
          <cell r="C45">
            <v>2</v>
          </cell>
          <cell r="D45">
            <v>0.00392156862745098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1997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271</v>
          </cell>
          <cell r="D54">
            <v>0.5313725490196078</v>
          </cell>
          <cell r="E54">
            <v>0.5313725490196078</v>
          </cell>
        </row>
        <row r="55">
          <cell r="B55" t="str">
            <v>    Related</v>
          </cell>
          <cell r="C55">
            <v>138</v>
          </cell>
          <cell r="D55">
            <v>0.27058823529411763</v>
          </cell>
          <cell r="E55">
            <v>0.27058823529411763</v>
          </cell>
        </row>
        <row r="56">
          <cell r="B56" t="str">
            <v>    Unrelated (choice unknown)</v>
          </cell>
          <cell r="C56">
            <v>8</v>
          </cell>
          <cell r="D56">
            <v>0.01568627450980392</v>
          </cell>
          <cell r="E56">
            <v>0.01568627450980392</v>
          </cell>
        </row>
        <row r="57">
          <cell r="B57" t="str">
            <v>    Unrelated (by choice)</v>
          </cell>
          <cell r="C57">
            <v>52</v>
          </cell>
          <cell r="D57">
            <v>0.10196078431372549</v>
          </cell>
          <cell r="E57">
            <v>0.10196078431372549</v>
          </cell>
        </row>
        <row r="58">
          <cell r="A58" t="str">
            <v> </v>
          </cell>
          <cell r="B58" t="str">
            <v>    Unrelated (not by choice)</v>
          </cell>
          <cell r="C58">
            <v>41</v>
          </cell>
          <cell r="D58">
            <v>0.0803921568627451</v>
          </cell>
          <cell r="E58">
            <v>0.0803921568627451</v>
          </cell>
        </row>
        <row r="59">
          <cell r="B59" t="str">
            <v>    No Response</v>
          </cell>
          <cell r="C59">
            <v>0</v>
          </cell>
          <cell r="D59">
            <v>0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97</v>
          </cell>
          <cell r="D61">
            <v>0.19019607843137254</v>
          </cell>
          <cell r="E61">
            <v>0.1905697445972495</v>
          </cell>
        </row>
        <row r="62">
          <cell r="B62" t="str">
            <v>    Secured Job by Graduation</v>
          </cell>
          <cell r="C62">
            <v>119</v>
          </cell>
          <cell r="D62">
            <v>0.23333333333333334</v>
          </cell>
          <cell r="E62">
            <v>0.2337917485265226</v>
          </cell>
        </row>
        <row r="63">
          <cell r="B63" t="str">
            <v>    Secured Job After Graduation (timing unknown)</v>
          </cell>
          <cell r="C63">
            <v>1</v>
          </cell>
          <cell r="D63">
            <v>0.00196078431372549</v>
          </cell>
          <cell r="E63">
            <v>0.0019646365422396855</v>
          </cell>
        </row>
        <row r="64">
          <cell r="B64" t="str">
            <v>        Less than 1 Month After Graduation</v>
          </cell>
          <cell r="C64">
            <v>47</v>
          </cell>
          <cell r="D64">
            <v>0.09215686274509804</v>
          </cell>
          <cell r="E64">
            <v>0.09233791748526522</v>
          </cell>
        </row>
        <row r="65">
          <cell r="B65" t="str">
            <v>        1 to 3 Months After Graduation</v>
          </cell>
          <cell r="C65">
            <v>108</v>
          </cell>
          <cell r="D65">
            <v>0.21176470588235294</v>
          </cell>
          <cell r="E65">
            <v>0.21218074656188604</v>
          </cell>
        </row>
        <row r="66">
          <cell r="B66" t="str">
            <v>        3 to 6 Months After Graduation</v>
          </cell>
          <cell r="C66">
            <v>74</v>
          </cell>
          <cell r="D66">
            <v>0.1450980392156863</v>
          </cell>
          <cell r="E66">
            <v>0.14538310412573674</v>
          </cell>
        </row>
        <row r="67">
          <cell r="B67" t="str">
            <v>        6 to 9 Months After Graduation</v>
          </cell>
          <cell r="C67">
            <v>40</v>
          </cell>
          <cell r="D67">
            <v>0.0784313725490196</v>
          </cell>
          <cell r="E67">
            <v>0.07858546168958742</v>
          </cell>
        </row>
        <row r="68">
          <cell r="B68" t="str">
            <v>        More than 9 Months After Graduation</v>
          </cell>
          <cell r="C68">
            <v>23</v>
          </cell>
          <cell r="D68">
            <v>0.045098039215686274</v>
          </cell>
          <cell r="E68">
            <v>0.04518664047151277</v>
          </cell>
        </row>
        <row r="69">
          <cell r="B69" t="str">
            <v>    No Response</v>
          </cell>
          <cell r="C69">
            <v>1</v>
          </cell>
          <cell r="D69">
            <v>0.00196078431372549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(N=410, Mean=$28,016) </v>
          </cell>
        </row>
        <row r="72">
          <cell r="B72" t="str">
            <v>        Less Than $15,000</v>
          </cell>
          <cell r="C72">
            <v>22</v>
          </cell>
          <cell r="D72">
            <v>0.04888888888888889</v>
          </cell>
          <cell r="E72">
            <v>0.05365853658536585</v>
          </cell>
        </row>
        <row r="73">
          <cell r="B73" t="str">
            <v>        $15,000 to 19,999</v>
          </cell>
          <cell r="C73">
            <v>48</v>
          </cell>
          <cell r="D73">
            <v>0.10666666666666667</v>
          </cell>
          <cell r="E73">
            <v>0.11707317073170732</v>
          </cell>
        </row>
        <row r="74">
          <cell r="B74" t="str">
            <v>        $20,000 to $24,999</v>
          </cell>
          <cell r="C74">
            <v>99</v>
          </cell>
          <cell r="D74">
            <v>0.22</v>
          </cell>
          <cell r="E74">
            <v>0.24146341463414633</v>
          </cell>
        </row>
        <row r="75">
          <cell r="B75" t="str">
            <v>        $25,000 to $29,999</v>
          </cell>
          <cell r="C75">
            <v>92</v>
          </cell>
          <cell r="D75">
            <v>0.20444444444444446</v>
          </cell>
          <cell r="E75">
            <v>0.22439024390243903</v>
          </cell>
        </row>
        <row r="76">
          <cell r="B76" t="str">
            <v>        $30,000 to $34,999</v>
          </cell>
          <cell r="C76">
            <v>62</v>
          </cell>
          <cell r="D76">
            <v>0.13777777777777778</v>
          </cell>
          <cell r="E76">
            <v>0.15121951219512195</v>
          </cell>
        </row>
        <row r="77">
          <cell r="B77" t="str">
            <v>        $35,000  to $39,999</v>
          </cell>
          <cell r="C77">
            <v>35</v>
          </cell>
          <cell r="D77">
            <v>0.07777777777777778</v>
          </cell>
          <cell r="E77">
            <v>0.08536585365853659</v>
          </cell>
        </row>
        <row r="78">
          <cell r="B78" t="str">
            <v>        $40,000 or More</v>
          </cell>
          <cell r="C78">
            <v>52</v>
          </cell>
          <cell r="D78">
            <v>0.11555555555555555</v>
          </cell>
          <cell r="E78">
            <v>0.12682926829268293</v>
          </cell>
        </row>
        <row r="79">
          <cell r="B79" t="str">
            <v>        No Response</v>
          </cell>
          <cell r="C79">
            <v>40</v>
          </cell>
          <cell r="D79">
            <v>0.08888888888888889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(N=47, Mean=$11,983) </v>
          </cell>
        </row>
        <row r="82">
          <cell r="B82" t="str">
            <v>        Less Than $5,000</v>
          </cell>
          <cell r="C82">
            <v>3</v>
          </cell>
          <cell r="D82">
            <v>0.05</v>
          </cell>
          <cell r="E82">
            <v>0.06382978723404255</v>
          </cell>
        </row>
        <row r="83">
          <cell r="B83" t="str">
            <v>        5,000 to $9,999</v>
          </cell>
          <cell r="C83">
            <v>19</v>
          </cell>
          <cell r="D83">
            <v>0.31666666666666665</v>
          </cell>
          <cell r="E83">
            <v>0.40425531914893614</v>
          </cell>
        </row>
        <row r="84">
          <cell r="B84" t="str">
            <v>        $10,000 to $14,999</v>
          </cell>
          <cell r="C84">
            <v>11</v>
          </cell>
          <cell r="D84">
            <v>0.18333333333333332</v>
          </cell>
          <cell r="E84">
            <v>0.23404255319148937</v>
          </cell>
        </row>
        <row r="85">
          <cell r="B85" t="str">
            <v>        $15,000 to $19,999</v>
          </cell>
          <cell r="C85">
            <v>7</v>
          </cell>
          <cell r="D85">
            <v>0.11666666666666667</v>
          </cell>
          <cell r="E85">
            <v>0.14893617021276595</v>
          </cell>
        </row>
        <row r="86">
          <cell r="B86" t="str">
            <v>        $20,000 or More</v>
          </cell>
          <cell r="C86">
            <v>7</v>
          </cell>
          <cell r="D86">
            <v>0.11666666666666667</v>
          </cell>
          <cell r="E86">
            <v>0.14893617021276595</v>
          </cell>
        </row>
        <row r="87">
          <cell r="B87" t="str">
            <v>        No Response</v>
          </cell>
          <cell r="C87">
            <v>13</v>
          </cell>
          <cell r="D87">
            <v>0.21666666666666667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1997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83</v>
          </cell>
          <cell r="D103">
            <v>0.1627450980392157</v>
          </cell>
          <cell r="E103">
            <v>0.16733870967741934</v>
          </cell>
        </row>
        <row r="104">
          <cell r="B104" t="str">
            <v>    Well</v>
          </cell>
          <cell r="C104">
            <v>163</v>
          </cell>
          <cell r="D104">
            <v>0.3196078431372549</v>
          </cell>
          <cell r="E104">
            <v>0.3286290322580645</v>
          </cell>
        </row>
        <row r="105">
          <cell r="B105" t="str">
            <v>    Adequately</v>
          </cell>
          <cell r="C105">
            <v>199</v>
          </cell>
          <cell r="D105">
            <v>0.39019607843137255</v>
          </cell>
          <cell r="E105">
            <v>0.4012096774193548</v>
          </cell>
        </row>
        <row r="106">
          <cell r="B106" t="str">
            <v>    Inadequately</v>
          </cell>
          <cell r="C106">
            <v>29</v>
          </cell>
          <cell r="D106">
            <v>0.056862745098039215</v>
          </cell>
          <cell r="E106">
            <v>0.05846774193548387</v>
          </cell>
        </row>
        <row r="107">
          <cell r="B107" t="str">
            <v>    Poorly</v>
          </cell>
          <cell r="C107">
            <v>7</v>
          </cell>
          <cell r="D107">
            <v>0.013725490196078431</v>
          </cell>
          <cell r="E107">
            <v>0.014112903225806451</v>
          </cell>
        </row>
        <row r="108">
          <cell r="B108" t="str">
            <v>    Very Poorly</v>
          </cell>
          <cell r="C108">
            <v>15</v>
          </cell>
          <cell r="D108">
            <v>0.029411764705882353</v>
          </cell>
          <cell r="E108">
            <v>0.03024193548387097</v>
          </cell>
        </row>
        <row r="109">
          <cell r="B109" t="str">
            <v>    No Response</v>
          </cell>
          <cell r="C109">
            <v>14</v>
          </cell>
          <cell r="D109">
            <v>0.027450980392156862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33</v>
          </cell>
          <cell r="D111">
            <v>0.06470588235294118</v>
          </cell>
          <cell r="E111">
            <v>0.06496062992125984</v>
          </cell>
        </row>
        <row r="112">
          <cell r="B112" t="str">
            <v>    Business &amp; Financial Operations</v>
          </cell>
          <cell r="C112">
            <v>46</v>
          </cell>
          <cell r="D112">
            <v>0.09019607843137255</v>
          </cell>
          <cell r="E112">
            <v>0.09055118110236221</v>
          </cell>
        </row>
        <row r="113">
          <cell r="B113" t="str">
            <v>    Computer &amp; Mathematical</v>
          </cell>
          <cell r="C113">
            <v>39</v>
          </cell>
          <cell r="D113">
            <v>0.07647058823529412</v>
          </cell>
          <cell r="E113">
            <v>0.07677165354330709</v>
          </cell>
        </row>
        <row r="114">
          <cell r="B114" t="str">
            <v>    Architecture &amp; Engineering</v>
          </cell>
          <cell r="C114">
            <v>38</v>
          </cell>
          <cell r="D114">
            <v>0.07450980392156863</v>
          </cell>
          <cell r="E114">
            <v>0.07480314960629922</v>
          </cell>
        </row>
        <row r="115">
          <cell r="B115" t="str">
            <v>    Life, Physical, &amp; Social Science</v>
          </cell>
          <cell r="C115">
            <v>12</v>
          </cell>
          <cell r="D115">
            <v>0.023529411764705882</v>
          </cell>
          <cell r="E115">
            <v>0.023622047244094488</v>
          </cell>
        </row>
        <row r="116">
          <cell r="B116" t="str">
            <v>    Health</v>
          </cell>
          <cell r="C116">
            <v>72</v>
          </cell>
          <cell r="D116">
            <v>0.1411764705882353</v>
          </cell>
          <cell r="E116">
            <v>0.14173228346456693</v>
          </cell>
        </row>
        <row r="117">
          <cell r="B117" t="str">
            <v>    Community &amp; Social Service</v>
          </cell>
          <cell r="C117">
            <v>40</v>
          </cell>
          <cell r="D117">
            <v>0.0784313725490196</v>
          </cell>
          <cell r="E117">
            <v>0.07874015748031496</v>
          </cell>
        </row>
        <row r="118">
          <cell r="B118" t="str">
            <v>    Legal</v>
          </cell>
          <cell r="C118">
            <v>2</v>
          </cell>
          <cell r="D118">
            <v>0.00392156862745098</v>
          </cell>
          <cell r="E118">
            <v>0.003937007874015748</v>
          </cell>
        </row>
        <row r="119">
          <cell r="B119" t="str">
            <v>    Education, Training, &amp; Library</v>
          </cell>
          <cell r="C119">
            <v>114</v>
          </cell>
          <cell r="D119">
            <v>0.2235294117647059</v>
          </cell>
          <cell r="E119">
            <v>0.22440944881889763</v>
          </cell>
        </row>
        <row r="120">
          <cell r="B120" t="str">
            <v>    Arts, Design, Entertainment, Media &amp; Sports</v>
          </cell>
          <cell r="C120">
            <v>18</v>
          </cell>
          <cell r="D120">
            <v>0.03529411764705882</v>
          </cell>
          <cell r="E120">
            <v>0.03543307086614173</v>
          </cell>
        </row>
        <row r="121">
          <cell r="B121" t="str">
            <v>    Sales</v>
          </cell>
          <cell r="C121">
            <v>30</v>
          </cell>
          <cell r="D121">
            <v>0.058823529411764705</v>
          </cell>
          <cell r="E121">
            <v>0.05905511811023622</v>
          </cell>
        </row>
        <row r="122">
          <cell r="B122" t="str">
            <v>    Office &amp; Administration</v>
          </cell>
          <cell r="C122">
            <v>32</v>
          </cell>
          <cell r="D122">
            <v>0.06274509803921569</v>
          </cell>
          <cell r="E122">
            <v>0.06299212598425197</v>
          </cell>
        </row>
        <row r="123">
          <cell r="B123" t="str">
            <v>    Protective Services</v>
          </cell>
          <cell r="C123">
            <v>3</v>
          </cell>
          <cell r="D123">
            <v>0.0058823529411764705</v>
          </cell>
          <cell r="E123">
            <v>0.005905511811023622</v>
          </cell>
        </row>
        <row r="124">
          <cell r="B124" t="str">
            <v>    Food Preparation &amp; Serving</v>
          </cell>
          <cell r="C124">
            <v>3</v>
          </cell>
          <cell r="D124">
            <v>0.0058823529411764705</v>
          </cell>
          <cell r="E124">
            <v>0.005905511811023622</v>
          </cell>
        </row>
        <row r="125">
          <cell r="B125" t="str">
            <v>    Buildings &amp; Grounds Maintenance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Personal Care and Service</v>
          </cell>
          <cell r="C126">
            <v>6</v>
          </cell>
          <cell r="D126">
            <v>0.011764705882352941</v>
          </cell>
          <cell r="E126">
            <v>0.011811023622047244</v>
          </cell>
        </row>
        <row r="127">
          <cell r="B127" t="str">
            <v>    Farming, Fishing, and Forestry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    Construction &amp; Extractive</v>
          </cell>
          <cell r="C128">
            <v>4</v>
          </cell>
          <cell r="D128">
            <v>0.00784313725490196</v>
          </cell>
          <cell r="E128">
            <v>0.007874015748031496</v>
          </cell>
        </row>
        <row r="129">
          <cell r="B129" t="str">
            <v>    Installation, Maintenance, &amp; Repair</v>
          </cell>
          <cell r="C129">
            <v>3</v>
          </cell>
          <cell r="D129">
            <v>0.0058823529411764705</v>
          </cell>
          <cell r="E129">
            <v>0.005905511811023622</v>
          </cell>
        </row>
        <row r="130">
          <cell r="B130" t="str">
            <v>    Production</v>
          </cell>
          <cell r="C130">
            <v>9</v>
          </cell>
          <cell r="D130">
            <v>0.01764705882352941</v>
          </cell>
          <cell r="E130">
            <v>0.017716535433070866</v>
          </cell>
        </row>
        <row r="131">
          <cell r="B131" t="str">
            <v>    Transportation and Material Moving</v>
          </cell>
          <cell r="C131">
            <v>2</v>
          </cell>
          <cell r="D131">
            <v>0.00392156862745098</v>
          </cell>
          <cell r="E131">
            <v>0.003937007874015748</v>
          </cell>
        </row>
        <row r="132">
          <cell r="B132" t="str">
            <v>    Military</v>
          </cell>
          <cell r="C132">
            <v>2</v>
          </cell>
          <cell r="D132">
            <v>0.00392156862745098</v>
          </cell>
          <cell r="E132">
            <v>0.003937007874015748</v>
          </cell>
        </row>
        <row r="133">
          <cell r="B133" t="str">
            <v>    No Response</v>
          </cell>
          <cell r="C133">
            <v>2</v>
          </cell>
          <cell r="D133">
            <v>0.00392156862745098</v>
          </cell>
          <cell r="E133" t="str">
            <v>--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3"/>
      <sheetName val="PART3 -schools"/>
      <sheetName val="schools satisfaction-charts"/>
    </sheetNames>
    <sheetDataSet>
      <sheetData sheetId="0">
        <row r="17">
          <cell r="C17">
            <v>15</v>
          </cell>
        </row>
        <row r="26">
          <cell r="C26">
            <v>16</v>
          </cell>
        </row>
        <row r="40">
          <cell r="C40">
            <v>5</v>
          </cell>
          <cell r="F40">
            <v>10</v>
          </cell>
        </row>
        <row r="57">
          <cell r="C57">
            <v>5</v>
          </cell>
          <cell r="F57">
            <v>11</v>
          </cell>
        </row>
        <row r="71">
          <cell r="C71">
            <v>14</v>
          </cell>
          <cell r="F71">
            <v>0</v>
          </cell>
          <cell r="I71">
            <v>1</v>
          </cell>
        </row>
        <row r="80">
          <cell r="C80">
            <v>15</v>
          </cell>
          <cell r="F80">
            <v>0</v>
          </cell>
          <cell r="I80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Mod"/>
    </sheetNames>
    <sheetDataSet>
      <sheetData sheetId="0">
        <row r="14">
          <cell r="C14">
            <v>5</v>
          </cell>
        </row>
        <row r="19">
          <cell r="C19">
            <v>360</v>
          </cell>
        </row>
        <row r="33">
          <cell r="C33">
            <v>1</v>
          </cell>
        </row>
        <row r="38">
          <cell r="C38">
            <v>45</v>
          </cell>
        </row>
        <row r="42">
          <cell r="C42">
            <v>1</v>
          </cell>
        </row>
        <row r="62">
          <cell r="C62">
            <v>114</v>
          </cell>
          <cell r="F62">
            <v>246</v>
          </cell>
        </row>
        <row r="64">
          <cell r="C64">
            <v>60</v>
          </cell>
          <cell r="F64">
            <v>120</v>
          </cell>
        </row>
        <row r="76">
          <cell r="C76">
            <v>0</v>
          </cell>
          <cell r="F76">
            <v>1</v>
          </cell>
        </row>
        <row r="85">
          <cell r="C85">
            <v>0</v>
          </cell>
          <cell r="F85">
            <v>1</v>
          </cell>
        </row>
        <row r="105">
          <cell r="C105">
            <v>327</v>
          </cell>
          <cell r="F105">
            <v>1</v>
          </cell>
          <cell r="I105">
            <v>13</v>
          </cell>
        </row>
        <row r="107">
          <cell r="C107">
            <v>156</v>
          </cell>
          <cell r="F107">
            <v>17</v>
          </cell>
          <cell r="I107">
            <v>7</v>
          </cell>
        </row>
        <row r="119">
          <cell r="C119">
            <v>1</v>
          </cell>
          <cell r="F119">
            <v>0</v>
          </cell>
          <cell r="I119">
            <v>0</v>
          </cell>
        </row>
        <row r="128">
          <cell r="C128">
            <v>0</v>
          </cell>
          <cell r="F128">
            <v>0</v>
          </cell>
          <cell r="I12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T1"/>
      <sheetName val="Part 1 Schools-Charts"/>
      <sheetName val="Part 1-schools"/>
    </sheetNames>
    <sheetDataSet>
      <sheetData sheetId="0">
        <row r="180">
          <cell r="C180">
            <v>161</v>
          </cell>
        </row>
        <row r="187">
          <cell r="C187">
            <v>142</v>
          </cell>
          <cell r="F187">
            <v>303</v>
          </cell>
        </row>
        <row r="188">
          <cell r="C188">
            <v>35</v>
          </cell>
          <cell r="F188">
            <v>76</v>
          </cell>
        </row>
        <row r="364">
          <cell r="C364">
            <v>52</v>
          </cell>
          <cell r="F364">
            <v>109</v>
          </cell>
        </row>
        <row r="371">
          <cell r="C371">
            <v>406</v>
          </cell>
          <cell r="F371">
            <v>26</v>
          </cell>
          <cell r="I371">
            <v>13</v>
          </cell>
        </row>
        <row r="372">
          <cell r="C372">
            <v>99</v>
          </cell>
          <cell r="F372">
            <v>10</v>
          </cell>
          <cell r="I372">
            <v>2</v>
          </cell>
        </row>
        <row r="548">
          <cell r="C548">
            <v>144</v>
          </cell>
          <cell r="F548">
            <v>15</v>
          </cell>
          <cell r="I54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gradresp-charts"/>
      <sheetName val="GRADRESP-schools"/>
    </sheetNames>
    <sheetDataSet>
      <sheetData sheetId="1">
        <row r="2">
          <cell r="A2" t="str">
            <v>Southern Illinois University Edwardsville</v>
          </cell>
        </row>
        <row r="3">
          <cell r="A3" t="str">
            <v>Survey of 2002 Baccalaureate Graduates -- One Year Out</v>
          </cell>
        </row>
        <row r="5">
          <cell r="A5" t="str">
            <v>Survey Population and Respondents</v>
          </cell>
        </row>
        <row r="11">
          <cell r="A11" t="str">
            <v>2002 Baccalaureate Degrees</v>
          </cell>
          <cell r="C11">
            <v>1722</v>
          </cell>
        </row>
        <row r="13">
          <cell r="A13" t="str">
            <v>     Less persons who received 2 baccalaureate degrees</v>
          </cell>
          <cell r="B13">
            <v>12</v>
          </cell>
        </row>
        <row r="15">
          <cell r="A15" t="str">
            <v>2001 Baccalaureate Graduates</v>
          </cell>
          <cell r="C15">
            <v>1710</v>
          </cell>
        </row>
        <row r="17">
          <cell r="A17" t="str">
            <v>     Less Graduates with No Address Available *</v>
          </cell>
          <cell r="B17">
            <v>4</v>
          </cell>
        </row>
        <row r="19">
          <cell r="A19" t="str">
            <v>Graduates Surveyed</v>
          </cell>
          <cell r="C19">
            <v>1706</v>
          </cell>
          <cell r="E19" t="str">
            <v>xxxx postcards mailed</v>
          </cell>
        </row>
        <row r="20">
          <cell r="E20" t="str">
            <v>out  per Emily. xx non-</v>
          </cell>
        </row>
        <row r="21">
          <cell r="A21" t="str">
            <v>     Less Non-Deliverable Surveys</v>
          </cell>
          <cell r="B21">
            <v>57</v>
          </cell>
          <cell r="E21" t="str">
            <v>deliverables from </v>
          </cell>
        </row>
        <row r="22">
          <cell r="E22" t="str">
            <v>postcards.  xx non-</v>
          </cell>
        </row>
        <row r="23">
          <cell r="A23" t="str">
            <v>     Less Non-Responding Graduates</v>
          </cell>
          <cell r="B23">
            <v>1004</v>
          </cell>
          <cell r="E23" t="str">
            <v>deliverable surveys.</v>
          </cell>
        </row>
        <row r="24">
          <cell r="F24" t="str">
            <v>(x/xx/95)</v>
          </cell>
        </row>
        <row r="25">
          <cell r="A25" t="str">
            <v>Survey Respondents</v>
          </cell>
          <cell r="C25">
            <v>645</v>
          </cell>
        </row>
        <row r="27">
          <cell r="A27" t="str">
            <v>Gross Response Rate (Respondents/Total Surveyed)</v>
          </cell>
          <cell r="C27">
            <v>0.37807737397420865</v>
          </cell>
        </row>
        <row r="29">
          <cell r="A29" t="str">
            <v>Adjusted Response Rate (Respondents/Delivered Surveys)</v>
          </cell>
          <cell r="C29">
            <v>0.391146149181322</v>
          </cell>
        </row>
        <row r="31">
          <cell r="A31" t="str">
            <v>*  Includes deceased alumni, foreign addresses and known bad addresses.</v>
          </cell>
        </row>
      </sheetData>
      <sheetData sheetId="2">
        <row r="39">
          <cell r="B39">
            <v>695</v>
          </cell>
        </row>
        <row r="40">
          <cell r="B40">
            <v>1002</v>
          </cell>
          <cell r="F40">
            <v>387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ie Out"/>
      <sheetName val="GRADRESP"/>
      <sheetName val="PART1"/>
      <sheetName val="PART2"/>
      <sheetName val="PART3"/>
      <sheetName val="PART4"/>
      <sheetName val="Part5"/>
      <sheetName val="PART6"/>
    </sheetNames>
    <sheetDataSet>
      <sheetData sheetId="3"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1.  </v>
          </cell>
          <cell r="B9" t="str">
            <v>Number Employed:</v>
          </cell>
        </row>
        <row r="10">
          <cell r="B10" t="str">
            <v>    Full-time</v>
          </cell>
          <cell r="C10">
            <v>445</v>
          </cell>
          <cell r="D10">
            <v>0.689922480620155</v>
          </cell>
          <cell r="E10">
            <v>0.6920684292379471</v>
          </cell>
        </row>
        <row r="11">
          <cell r="B11" t="str">
            <v>    Part-time</v>
          </cell>
          <cell r="C11">
            <v>111</v>
          </cell>
          <cell r="D11">
            <v>0.17209302325581396</v>
          </cell>
          <cell r="E11">
            <v>0.17262830482115085</v>
          </cell>
        </row>
        <row r="12">
          <cell r="B12" t="str">
            <v>    Not, but Seeking</v>
          </cell>
          <cell r="C12">
            <v>44</v>
          </cell>
          <cell r="D12">
            <v>0.06821705426356589</v>
          </cell>
          <cell r="E12">
            <v>0.06842923794712286</v>
          </cell>
        </row>
        <row r="13">
          <cell r="B13" t="str">
            <v>    Not, not Seeking</v>
          </cell>
          <cell r="C13">
            <v>43</v>
          </cell>
          <cell r="D13">
            <v>0.06666666666666667</v>
          </cell>
          <cell r="E13">
            <v>0.06687402799377916</v>
          </cell>
        </row>
        <row r="14">
          <cell r="B14" t="str">
            <v>    No Response</v>
          </cell>
          <cell r="C14">
            <v>2</v>
          </cell>
          <cell r="D14">
            <v>0.0031007751937984496</v>
          </cell>
          <cell r="E14" t="str">
            <v>--  </v>
          </cell>
        </row>
        <row r="18">
          <cell r="B18" t="str">
            <v> </v>
          </cell>
        </row>
        <row r="19">
          <cell r="B19" t="str">
            <v> </v>
          </cell>
        </row>
        <row r="20">
          <cell r="B20" t="str">
            <v> </v>
          </cell>
          <cell r="C20">
            <v>556</v>
          </cell>
          <cell r="D20">
            <v>1</v>
          </cell>
        </row>
        <row r="21">
          <cell r="A21" t="str">
            <v>2.</v>
          </cell>
          <cell r="B21" t="str">
            <v>Place of Employment</v>
          </cell>
        </row>
        <row r="22">
          <cell r="B22" t="str">
            <v>    Illinois</v>
          </cell>
          <cell r="C22">
            <v>342</v>
          </cell>
          <cell r="D22">
            <v>0.6151079136690647</v>
          </cell>
          <cell r="E22">
            <v>0.66796875</v>
          </cell>
        </row>
        <row r="23">
          <cell r="B23" t="str">
            <v>    Missouri</v>
          </cell>
          <cell r="C23">
            <v>130</v>
          </cell>
          <cell r="D23">
            <v>0.23381294964028776</v>
          </cell>
          <cell r="E23">
            <v>0.25390625</v>
          </cell>
        </row>
        <row r="24">
          <cell r="B24" t="str">
            <v>    Other</v>
          </cell>
          <cell r="C24">
            <v>40</v>
          </cell>
          <cell r="D24">
            <v>0.07194244604316546</v>
          </cell>
          <cell r="E24">
            <v>0.078125</v>
          </cell>
        </row>
        <row r="25">
          <cell r="B25" t="str">
            <v>    No Response</v>
          </cell>
          <cell r="C25">
            <v>44</v>
          </cell>
          <cell r="D25">
            <v>0.07913669064748201</v>
          </cell>
          <cell r="E25" t="str">
            <v>--  </v>
          </cell>
        </row>
        <row r="26">
          <cell r="A26" t="str">
            <v>3.</v>
          </cell>
          <cell r="B26" t="str">
            <v>Classification of Primary Employer</v>
          </cell>
        </row>
        <row r="27">
          <cell r="B27" t="str">
            <v>    Self-Employed or Private Practice</v>
          </cell>
          <cell r="C27">
            <v>19</v>
          </cell>
          <cell r="D27">
            <v>0.0341726618705036</v>
          </cell>
          <cell r="E27">
            <v>0.03423423423423423</v>
          </cell>
        </row>
        <row r="28">
          <cell r="B28" t="str">
            <v>    Business (Industrial, Commercial or Service)</v>
          </cell>
          <cell r="C28">
            <v>186</v>
          </cell>
          <cell r="D28">
            <v>0.3345323741007194</v>
          </cell>
          <cell r="E28">
            <v>0.33513513513513515</v>
          </cell>
        </row>
        <row r="29">
          <cell r="B29" t="str">
            <v>    Professional Firm (e.g., Engineering, Law)</v>
          </cell>
          <cell r="C29">
            <v>31</v>
          </cell>
          <cell r="D29">
            <v>0.05575539568345324</v>
          </cell>
          <cell r="E29">
            <v>0.055855855855855854</v>
          </cell>
        </row>
        <row r="30">
          <cell r="B30" t="str">
            <v>    College or University</v>
          </cell>
          <cell r="C30">
            <v>44</v>
          </cell>
          <cell r="D30">
            <v>0.07913669064748201</v>
          </cell>
          <cell r="E30">
            <v>0.07927927927927927</v>
          </cell>
        </row>
        <row r="31">
          <cell r="B31" t="str">
            <v>    Elementary/Secondary School</v>
          </cell>
          <cell r="C31">
            <v>100</v>
          </cell>
          <cell r="D31">
            <v>0.17985611510791366</v>
          </cell>
          <cell r="E31">
            <v>0.18018018018018017</v>
          </cell>
        </row>
        <row r="32">
          <cell r="B32" t="str">
            <v>    Health Agency (e.g. Hospital, Clinic)</v>
          </cell>
          <cell r="C32">
            <v>78</v>
          </cell>
          <cell r="D32">
            <v>0.14028776978417265</v>
          </cell>
          <cell r="E32">
            <v>0.14054054054054055</v>
          </cell>
        </row>
        <row r="33">
          <cell r="B33" t="str">
            <v>    Federal, State, or Local Government</v>
          </cell>
          <cell r="C33">
            <v>35</v>
          </cell>
          <cell r="D33">
            <v>0.06294964028776978</v>
          </cell>
          <cell r="E33">
            <v>0.06306306306306306</v>
          </cell>
        </row>
        <row r="34">
          <cell r="B34" t="str">
            <v>    Armed Services</v>
          </cell>
          <cell r="C34">
            <v>6</v>
          </cell>
          <cell r="D34">
            <v>0.01079136690647482</v>
          </cell>
          <cell r="E34">
            <v>0.010810810810810811</v>
          </cell>
        </row>
        <row r="35">
          <cell r="B35" t="str">
            <v>    Non-Profit (Non-Government)</v>
          </cell>
          <cell r="C35">
            <v>27</v>
          </cell>
          <cell r="D35">
            <v>0.048561151079136694</v>
          </cell>
          <cell r="E35">
            <v>0.04864864864864865</v>
          </cell>
        </row>
        <row r="36">
          <cell r="B36" t="str">
            <v>    Other</v>
          </cell>
          <cell r="C36">
            <v>29</v>
          </cell>
          <cell r="D36">
            <v>0.052158273381294966</v>
          </cell>
          <cell r="E36">
            <v>0.05225225225225225</v>
          </cell>
        </row>
        <row r="37">
          <cell r="B37" t="str">
            <v>    No Response</v>
          </cell>
          <cell r="C37">
            <v>1</v>
          </cell>
          <cell r="D37">
            <v>0.0017985611510791368</v>
          </cell>
          <cell r="E37" t="str">
            <v>--  </v>
          </cell>
        </row>
        <row r="38">
          <cell r="A38" t="str">
            <v>4.  </v>
          </cell>
          <cell r="B38" t="str">
            <v>Job Satisfaction</v>
          </cell>
        </row>
        <row r="39">
          <cell r="B39" t="str">
            <v>    Very Satisfied</v>
          </cell>
          <cell r="C39">
            <v>159</v>
          </cell>
          <cell r="D39">
            <v>0.28597122302158273</v>
          </cell>
          <cell r="E39">
            <v>0.2875226039783002</v>
          </cell>
        </row>
        <row r="40">
          <cell r="B40" t="str">
            <v>    Satisfied</v>
          </cell>
          <cell r="C40">
            <v>203</v>
          </cell>
          <cell r="D40">
            <v>0.36510791366906475</v>
          </cell>
          <cell r="E40">
            <v>0.3670886075949367</v>
          </cell>
        </row>
        <row r="41">
          <cell r="B41" t="str">
            <v>    Somewhat Satisfied</v>
          </cell>
          <cell r="C41">
            <v>113</v>
          </cell>
          <cell r="D41">
            <v>0.20323741007194246</v>
          </cell>
          <cell r="E41">
            <v>0.20433996383363473</v>
          </cell>
        </row>
        <row r="42">
          <cell r="B42" t="str">
            <v>    Somewhat Dissatisfied</v>
          </cell>
          <cell r="C42">
            <v>36</v>
          </cell>
          <cell r="D42">
            <v>0.06474820143884892</v>
          </cell>
          <cell r="E42">
            <v>0.0650994575045208</v>
          </cell>
        </row>
        <row r="43">
          <cell r="B43" t="str">
            <v>    Dissatisfied</v>
          </cell>
          <cell r="C43">
            <v>29</v>
          </cell>
          <cell r="D43">
            <v>0.052158273381294966</v>
          </cell>
          <cell r="E43">
            <v>0.05244122965641953</v>
          </cell>
        </row>
        <row r="44">
          <cell r="B44" t="str">
            <v>    Very Dissatisfied</v>
          </cell>
          <cell r="C44">
            <v>13</v>
          </cell>
          <cell r="D44">
            <v>0.023381294964028777</v>
          </cell>
          <cell r="E44">
            <v>0.023508137432188065</v>
          </cell>
        </row>
        <row r="45">
          <cell r="B45" t="str">
            <v>    No Response</v>
          </cell>
          <cell r="C45">
            <v>3</v>
          </cell>
          <cell r="D45">
            <v>0.00539568345323741</v>
          </cell>
          <cell r="E45" t="str">
            <v>--  </v>
          </cell>
        </row>
        <row r="46">
          <cell r="A46" t="str">
            <v>Southern Illinois University Edwardsville</v>
          </cell>
        </row>
        <row r="47">
          <cell r="A47" t="str">
            <v>Survey of 2002 Baccalaureate Graduates -- One Year Out</v>
          </cell>
        </row>
        <row r="48">
          <cell r="A48" t="str">
            <v>Survey Responses  --  Part I</v>
          </cell>
        </row>
        <row r="49">
          <cell r="A49" t="str">
            <v>Employment Questions</v>
          </cell>
        </row>
        <row r="50">
          <cell r="D50" t="str">
            <v>Percent</v>
          </cell>
          <cell r="E50" t="str">
            <v>Percent</v>
          </cell>
        </row>
        <row r="51">
          <cell r="A51" t="str">
            <v>Summary, con't.</v>
          </cell>
          <cell r="D51" t="str">
            <v>of Survey</v>
          </cell>
          <cell r="E51" t="str">
            <v>of Question</v>
          </cell>
        </row>
        <row r="52">
          <cell r="C52" t="str">
            <v>Number</v>
          </cell>
          <cell r="D52" t="str">
            <v>Respondents</v>
          </cell>
          <cell r="E52" t="str">
            <v>Respondents</v>
          </cell>
        </row>
        <row r="53">
          <cell r="A53" t="str">
            <v>5.  </v>
          </cell>
          <cell r="B53" t="str">
            <v>Job in Field?</v>
          </cell>
        </row>
        <row r="54">
          <cell r="B54" t="str">
            <v>    Closely Related</v>
          </cell>
          <cell r="C54">
            <v>251</v>
          </cell>
          <cell r="D54">
            <v>0.45143884892086333</v>
          </cell>
          <cell r="E54">
            <v>0.45471014492753625</v>
          </cell>
        </row>
        <row r="55">
          <cell r="B55" t="str">
            <v>    Related</v>
          </cell>
          <cell r="C55">
            <v>167</v>
          </cell>
          <cell r="D55">
            <v>0.30035971223021585</v>
          </cell>
          <cell r="E55">
            <v>0.302536231884058</v>
          </cell>
        </row>
        <row r="56">
          <cell r="B56" t="str">
            <v>    Unrelated (choice unknown)</v>
          </cell>
          <cell r="C56">
            <v>4</v>
          </cell>
          <cell r="D56">
            <v>0.007194244604316547</v>
          </cell>
          <cell r="E56">
            <v>0.007246376811594203</v>
          </cell>
        </row>
        <row r="57">
          <cell r="B57" t="str">
            <v>    Unrelated (by choice)</v>
          </cell>
          <cell r="C57">
            <v>52</v>
          </cell>
          <cell r="D57">
            <v>0.09352517985611511</v>
          </cell>
          <cell r="E57">
            <v>0.09420289855072464</v>
          </cell>
        </row>
        <row r="58">
          <cell r="A58" t="str">
            <v> </v>
          </cell>
          <cell r="B58" t="str">
            <v>    Unrelated (not by choice)</v>
          </cell>
          <cell r="C58">
            <v>78</v>
          </cell>
          <cell r="D58">
            <v>0.14028776978417265</v>
          </cell>
          <cell r="E58">
            <v>0.14130434782608695</v>
          </cell>
        </row>
        <row r="59">
          <cell r="B59" t="str">
            <v>    No Response</v>
          </cell>
          <cell r="C59">
            <v>4</v>
          </cell>
          <cell r="D59">
            <v>0.007194244604316547</v>
          </cell>
          <cell r="E59" t="str">
            <v>--  </v>
          </cell>
        </row>
        <row r="60">
          <cell r="A60" t="str">
            <v>6.</v>
          </cell>
          <cell r="B60" t="str">
            <v>Timing of Securing First Job After Degree</v>
          </cell>
        </row>
        <row r="61">
          <cell r="B61" t="str">
            <v>    Held the Same Job While Enrolled</v>
          </cell>
          <cell r="C61">
            <v>154</v>
          </cell>
          <cell r="D61">
            <v>0.27697841726618705</v>
          </cell>
          <cell r="E61">
            <v>0.27898550724637683</v>
          </cell>
        </row>
        <row r="62">
          <cell r="B62" t="str">
            <v>    Secured Job by Graduation</v>
          </cell>
          <cell r="C62">
            <v>122</v>
          </cell>
          <cell r="D62">
            <v>0.21942446043165467</v>
          </cell>
          <cell r="E62">
            <v>0.2210144927536232</v>
          </cell>
        </row>
        <row r="63">
          <cell r="B63" t="str">
            <v>    Secured Job After Graduation (timing unknown)</v>
          </cell>
          <cell r="C63">
            <v>4</v>
          </cell>
          <cell r="D63">
            <v>0.007194244604316547</v>
          </cell>
          <cell r="E63">
            <v>0.007246376811594203</v>
          </cell>
        </row>
        <row r="64">
          <cell r="B64" t="str">
            <v>        Less than 1 Month After Graduation</v>
          </cell>
          <cell r="C64">
            <v>40</v>
          </cell>
          <cell r="D64">
            <v>0.07194244604316546</v>
          </cell>
          <cell r="E64">
            <v>0.07246376811594203</v>
          </cell>
        </row>
        <row r="65">
          <cell r="B65" t="str">
            <v>        1 to 3 Months After Graduation</v>
          </cell>
          <cell r="C65">
            <v>84</v>
          </cell>
          <cell r="D65">
            <v>0.1510791366906475</v>
          </cell>
          <cell r="E65">
            <v>0.15217391304347827</v>
          </cell>
        </row>
        <row r="66">
          <cell r="B66" t="str">
            <v>        3 to 6 Months After Graduation</v>
          </cell>
          <cell r="C66">
            <v>82</v>
          </cell>
          <cell r="D66">
            <v>0.1474820143884892</v>
          </cell>
          <cell r="E66">
            <v>0.14855072463768115</v>
          </cell>
        </row>
        <row r="67">
          <cell r="B67" t="str">
            <v>        6 to 9 Months After Graduation</v>
          </cell>
          <cell r="C67">
            <v>44</v>
          </cell>
          <cell r="D67">
            <v>0.07913669064748201</v>
          </cell>
          <cell r="E67">
            <v>0.07971014492753623</v>
          </cell>
        </row>
        <row r="68">
          <cell r="B68" t="str">
            <v>        More than 9 Months After Graduation</v>
          </cell>
          <cell r="C68">
            <v>22</v>
          </cell>
          <cell r="D68">
            <v>0.039568345323741004</v>
          </cell>
          <cell r="E68">
            <v>0.03985507246376811</v>
          </cell>
        </row>
        <row r="69">
          <cell r="B69" t="str">
            <v>    No Response</v>
          </cell>
          <cell r="C69">
            <v>4</v>
          </cell>
          <cell r="D69">
            <v>0.007194244604316547</v>
          </cell>
          <cell r="E69" t="str">
            <v>--  </v>
          </cell>
        </row>
        <row r="70">
          <cell r="A70" t="str">
            <v>7.</v>
          </cell>
          <cell r="B70" t="str">
            <v>Annual Earned Income in Current Job Before Taxes</v>
          </cell>
        </row>
        <row r="71">
          <cell r="B71" t="str">
            <v>    Employed Full-Time *</v>
          </cell>
          <cell r="C71" t="str">
            <v>    (N=413, Mean=$31,649) </v>
          </cell>
        </row>
        <row r="72">
          <cell r="B72" t="str">
            <v>        Less Than $15,000</v>
          </cell>
          <cell r="C72">
            <v>25</v>
          </cell>
          <cell r="D72">
            <v>0.056179775280898875</v>
          </cell>
          <cell r="E72">
            <v>0.06053268765133172</v>
          </cell>
        </row>
        <row r="73">
          <cell r="B73" t="str">
            <v>        $15,000 to 19,999</v>
          </cell>
          <cell r="C73">
            <v>28</v>
          </cell>
          <cell r="D73">
            <v>0.06292134831460675</v>
          </cell>
          <cell r="E73">
            <v>0.06779661016949153</v>
          </cell>
        </row>
        <row r="74">
          <cell r="B74" t="str">
            <v>        $20,000 to $24,999</v>
          </cell>
          <cell r="C74">
            <v>70</v>
          </cell>
          <cell r="D74">
            <v>0.15730337078651685</v>
          </cell>
          <cell r="E74">
            <v>0.1694915254237288</v>
          </cell>
        </row>
        <row r="75">
          <cell r="B75" t="str">
            <v>        $25,000 to $29,999</v>
          </cell>
          <cell r="C75">
            <v>82</v>
          </cell>
          <cell r="D75">
            <v>0.1842696629213483</v>
          </cell>
          <cell r="E75">
            <v>0.19854721549636803</v>
          </cell>
        </row>
        <row r="76">
          <cell r="B76" t="str">
            <v>        $30,000 to $34,999</v>
          </cell>
          <cell r="C76">
            <v>87</v>
          </cell>
          <cell r="D76">
            <v>0.19550561797752808</v>
          </cell>
          <cell r="E76">
            <v>0.2106537530266344</v>
          </cell>
        </row>
        <row r="77">
          <cell r="B77" t="str">
            <v>        $35,000  to $39,999</v>
          </cell>
          <cell r="C77">
            <v>42</v>
          </cell>
          <cell r="D77">
            <v>0.09438202247191012</v>
          </cell>
          <cell r="E77">
            <v>0.1016949152542373</v>
          </cell>
        </row>
        <row r="78">
          <cell r="B78" t="str">
            <v>        $40,000 or More</v>
          </cell>
          <cell r="C78">
            <v>79</v>
          </cell>
          <cell r="D78">
            <v>0.17752808988764046</v>
          </cell>
          <cell r="E78">
            <v>0.19128329297820823</v>
          </cell>
        </row>
        <row r="79">
          <cell r="B79" t="str">
            <v>        No Response</v>
          </cell>
          <cell r="C79">
            <v>32</v>
          </cell>
          <cell r="D79">
            <v>0.07191011235955057</v>
          </cell>
          <cell r="E79" t="str">
            <v>--  </v>
          </cell>
        </row>
        <row r="81">
          <cell r="B81" t="str">
            <v>    Employed Part-Time *</v>
          </cell>
          <cell r="C81" t="str">
            <v>    (N=88, Mean=$12,705) </v>
          </cell>
        </row>
        <row r="82">
          <cell r="B82" t="str">
            <v>        Less Than $5,000</v>
          </cell>
          <cell r="C82">
            <v>14</v>
          </cell>
          <cell r="D82">
            <v>0.12612612612612611</v>
          </cell>
          <cell r="E82">
            <v>0.1590909090909091</v>
          </cell>
        </row>
        <row r="83">
          <cell r="B83" t="str">
            <v>        5,000 to $9,999</v>
          </cell>
          <cell r="C83">
            <v>26</v>
          </cell>
          <cell r="D83">
            <v>0.23423423423423423</v>
          </cell>
          <cell r="E83">
            <v>0.29545454545454547</v>
          </cell>
        </row>
        <row r="84">
          <cell r="B84" t="str">
            <v>        $10,000 to $14,999</v>
          </cell>
          <cell r="C84">
            <v>16</v>
          </cell>
          <cell r="D84">
            <v>0.14414414414414414</v>
          </cell>
          <cell r="E84">
            <v>0.18181818181818182</v>
          </cell>
        </row>
        <row r="85">
          <cell r="B85" t="str">
            <v>        $15,000 to $19,999</v>
          </cell>
          <cell r="C85">
            <v>18</v>
          </cell>
          <cell r="D85">
            <v>0.16216216216216217</v>
          </cell>
          <cell r="E85">
            <v>0.20454545454545456</v>
          </cell>
        </row>
        <row r="86">
          <cell r="B86" t="str">
            <v>        $20,000 or More</v>
          </cell>
          <cell r="C86">
            <v>14</v>
          </cell>
          <cell r="D86">
            <v>0.12612612612612611</v>
          </cell>
          <cell r="E86">
            <v>0.1590909090909091</v>
          </cell>
        </row>
        <row r="87">
          <cell r="B87" t="str">
            <v>        No Response</v>
          </cell>
          <cell r="C87">
            <v>23</v>
          </cell>
          <cell r="D87">
            <v>0.2072072072072072</v>
          </cell>
          <cell r="E87" t="str">
            <v>--  </v>
          </cell>
        </row>
        <row r="89">
          <cell r="A89" t="str">
            <v>**   The "N" is the number responding to Question 7 in each category .</v>
          </cell>
        </row>
        <row r="95">
          <cell r="A95" t="str">
            <v>Southern Illinois University Edwardsville</v>
          </cell>
        </row>
        <row r="96">
          <cell r="A96" t="str">
            <v>Survey of 2002 Baccalaureate Graduates -- One Year Out</v>
          </cell>
        </row>
        <row r="97">
          <cell r="A97" t="str">
            <v>Survey Responses  --  Part I</v>
          </cell>
        </row>
        <row r="98">
          <cell r="A98" t="str">
            <v>Employment Questions</v>
          </cell>
        </row>
        <row r="99">
          <cell r="D99" t="str">
            <v>Percent</v>
          </cell>
          <cell r="E99" t="str">
            <v>Percent</v>
          </cell>
        </row>
        <row r="100">
          <cell r="A100" t="str">
            <v>Summary, con't.</v>
          </cell>
          <cell r="D100" t="str">
            <v>of Survey</v>
          </cell>
          <cell r="E100" t="str">
            <v>of Question</v>
          </cell>
        </row>
        <row r="101">
          <cell r="C101" t="str">
            <v>Number</v>
          </cell>
          <cell r="D101" t="str">
            <v>Respondents</v>
          </cell>
          <cell r="E101" t="str">
            <v>Respondents</v>
          </cell>
        </row>
        <row r="102">
          <cell r="A102" t="str">
            <v>8.</v>
          </cell>
          <cell r="B102" t="str">
            <v>Bachelor's Degree Preparation for Job</v>
          </cell>
        </row>
        <row r="103">
          <cell r="B103" t="str">
            <v>    Very Well</v>
          </cell>
          <cell r="C103">
            <v>82</v>
          </cell>
          <cell r="D103">
            <v>0.1474820143884892</v>
          </cell>
          <cell r="E103">
            <v>0.14990859232175502</v>
          </cell>
        </row>
        <row r="104">
          <cell r="B104" t="str">
            <v>    Well</v>
          </cell>
          <cell r="C104">
            <v>174</v>
          </cell>
          <cell r="D104">
            <v>0.3129496402877698</v>
          </cell>
          <cell r="E104">
            <v>0.3180987202925046</v>
          </cell>
        </row>
        <row r="105">
          <cell r="B105" t="str">
            <v>    Adequately</v>
          </cell>
          <cell r="C105">
            <v>223</v>
          </cell>
          <cell r="D105">
            <v>0.4010791366906475</v>
          </cell>
          <cell r="E105">
            <v>0.4076782449725777</v>
          </cell>
        </row>
        <row r="106">
          <cell r="B106" t="str">
            <v>    Inadequately</v>
          </cell>
          <cell r="C106">
            <v>34</v>
          </cell>
          <cell r="D106">
            <v>0.06115107913669065</v>
          </cell>
          <cell r="E106">
            <v>0.062157221206581355</v>
          </cell>
        </row>
        <row r="107">
          <cell r="B107" t="str">
            <v>    Poorly</v>
          </cell>
          <cell r="C107">
            <v>15</v>
          </cell>
          <cell r="D107">
            <v>0.02697841726618705</v>
          </cell>
          <cell r="E107">
            <v>0.027422303473491772</v>
          </cell>
        </row>
        <row r="108">
          <cell r="B108" t="str">
            <v>    Very Poorly</v>
          </cell>
          <cell r="C108">
            <v>19</v>
          </cell>
          <cell r="D108">
            <v>0.0341726618705036</v>
          </cell>
          <cell r="E108">
            <v>0.03473491773308958</v>
          </cell>
        </row>
        <row r="109">
          <cell r="B109" t="str">
            <v>    No Response</v>
          </cell>
          <cell r="C109">
            <v>9</v>
          </cell>
          <cell r="D109">
            <v>0.01618705035971223</v>
          </cell>
          <cell r="E109" t="str">
            <v>--  </v>
          </cell>
        </row>
        <row r="110">
          <cell r="A110" t="str">
            <v>9a.</v>
          </cell>
          <cell r="B110" t="str">
            <v>Primary Occupation</v>
          </cell>
        </row>
        <row r="111">
          <cell r="B111" t="str">
            <v>    Management</v>
          </cell>
          <cell r="C111">
            <v>41</v>
          </cell>
          <cell r="D111">
            <v>0.0737410071942446</v>
          </cell>
          <cell r="E111">
            <v>0.0789980732177264</v>
          </cell>
        </row>
        <row r="112">
          <cell r="B112" t="str">
            <v>    Business Operations</v>
          </cell>
          <cell r="C112">
            <v>20</v>
          </cell>
          <cell r="D112">
            <v>0.03597122302158273</v>
          </cell>
          <cell r="E112">
            <v>0.038535645472061654</v>
          </cell>
        </row>
        <row r="113">
          <cell r="B113" t="str">
            <v>    Financial Specialists</v>
          </cell>
          <cell r="C113">
            <v>31</v>
          </cell>
          <cell r="D113">
            <v>0.05575539568345324</v>
          </cell>
          <cell r="E113">
            <v>0.05973025048169557</v>
          </cell>
        </row>
        <row r="114">
          <cell r="B114" t="str">
            <v>    Computer Specialists</v>
          </cell>
          <cell r="C114">
            <v>28</v>
          </cell>
          <cell r="D114">
            <v>0.050359712230215826</v>
          </cell>
          <cell r="E114">
            <v>0.05394990366088632</v>
          </cell>
        </row>
        <row r="115">
          <cell r="B115" t="str">
            <v>    Mathematical Scientists and Technicians</v>
          </cell>
          <cell r="C115">
            <v>0</v>
          </cell>
          <cell r="D115">
            <v>0</v>
          </cell>
          <cell r="E115">
            <v>0</v>
          </cell>
        </row>
        <row r="116">
          <cell r="B116" t="str">
            <v>    Architects, Surveyors, and Cartographers</v>
          </cell>
          <cell r="C116">
            <v>4</v>
          </cell>
          <cell r="D116">
            <v>0.007194244604316547</v>
          </cell>
          <cell r="E116">
            <v>0.007707129094412331</v>
          </cell>
        </row>
        <row r="117">
          <cell r="B117" t="str">
            <v>    Engineers and Related Technicians</v>
          </cell>
          <cell r="C117">
            <v>24</v>
          </cell>
          <cell r="D117">
            <v>0.04316546762589928</v>
          </cell>
          <cell r="E117">
            <v>0.046242774566473986</v>
          </cell>
        </row>
        <row r="118">
          <cell r="B118" t="str">
            <v>    Life &amp; Physical Scientists, and Technicians</v>
          </cell>
          <cell r="C118">
            <v>13</v>
          </cell>
          <cell r="D118">
            <v>0.023381294964028777</v>
          </cell>
          <cell r="E118">
            <v>0.025048169556840076</v>
          </cell>
        </row>
        <row r="119">
          <cell r="B119" t="str">
            <v>    Social Scientists</v>
          </cell>
          <cell r="C119">
            <v>8</v>
          </cell>
          <cell r="D119">
            <v>0.014388489208633094</v>
          </cell>
          <cell r="E119">
            <v>0.015414258188824663</v>
          </cell>
        </row>
        <row r="120">
          <cell r="B120" t="str">
            <v>    Health:  Doctors</v>
          </cell>
          <cell r="C120">
            <v>0</v>
          </cell>
          <cell r="D120">
            <v>0</v>
          </cell>
          <cell r="E120">
            <v>0</v>
          </cell>
        </row>
        <row r="121">
          <cell r="B121" t="str">
            <v>    Health:  Registered Nurses</v>
          </cell>
          <cell r="C121">
            <v>48</v>
          </cell>
          <cell r="D121">
            <v>0.08633093525179857</v>
          </cell>
          <cell r="E121">
            <v>0.09248554913294797</v>
          </cell>
        </row>
        <row r="122">
          <cell r="B122" t="str">
            <v>    Health:  Theratpists</v>
          </cell>
          <cell r="C122">
            <v>4</v>
          </cell>
          <cell r="D122">
            <v>0.007194244604316547</v>
          </cell>
          <cell r="E122">
            <v>0.007707129094412331</v>
          </cell>
        </row>
        <row r="123">
          <cell r="B123" t="str">
            <v>    Health:  Oth Practitnrs, Prof.s, &amp; Suppt  Wkrs</v>
          </cell>
          <cell r="C123">
            <v>23</v>
          </cell>
          <cell r="D123">
            <v>0.04136690647482014</v>
          </cell>
          <cell r="E123">
            <v>0.04431599229287091</v>
          </cell>
        </row>
        <row r="124">
          <cell r="B124" t="str">
            <v>    Community &amp; Social Service</v>
          </cell>
          <cell r="C124">
            <v>22</v>
          </cell>
          <cell r="D124">
            <v>0.039568345323741004</v>
          </cell>
          <cell r="E124">
            <v>0.04238921001926782</v>
          </cell>
        </row>
        <row r="125">
          <cell r="B125" t="str">
            <v>    Legal:  Attorneys/Judges</v>
          </cell>
          <cell r="C125">
            <v>0</v>
          </cell>
          <cell r="D125">
            <v>0</v>
          </cell>
          <cell r="E125">
            <v>0</v>
          </cell>
        </row>
        <row r="126">
          <cell r="B126" t="str">
            <v>    Legal:  Legal Support Workers</v>
          </cell>
          <cell r="C126">
            <v>4</v>
          </cell>
          <cell r="D126">
            <v>0.007194244604316547</v>
          </cell>
          <cell r="E126">
            <v>0.007707129094412331</v>
          </cell>
        </row>
        <row r="127">
          <cell r="B127" t="str">
            <v>    Education:  Early Childhoold Teachers</v>
          </cell>
          <cell r="C127">
            <v>14</v>
          </cell>
          <cell r="D127">
            <v>0.025179856115107913</v>
          </cell>
          <cell r="E127">
            <v>0.02697495183044316</v>
          </cell>
        </row>
        <row r="128">
          <cell r="B128" t="str">
            <v>    Education:  Elementary School Teachers</v>
          </cell>
          <cell r="C128">
            <v>21</v>
          </cell>
          <cell r="D128">
            <v>0.03776978417266187</v>
          </cell>
          <cell r="E128">
            <v>0.04046242774566474</v>
          </cell>
        </row>
        <row r="129">
          <cell r="B129" t="str">
            <v>    Education:  Middle School Teachers</v>
          </cell>
          <cell r="C129">
            <v>15</v>
          </cell>
          <cell r="D129">
            <v>0.02697841726618705</v>
          </cell>
          <cell r="E129">
            <v>0.028901734104046242</v>
          </cell>
        </row>
        <row r="130">
          <cell r="B130" t="str">
            <v>    Education:  Secondary School Teachers</v>
          </cell>
          <cell r="C130">
            <v>21</v>
          </cell>
          <cell r="D130">
            <v>0.03776978417266187</v>
          </cell>
          <cell r="E130">
            <v>0.04046242774566474</v>
          </cell>
        </row>
        <row r="131">
          <cell r="B131" t="str">
            <v>    Education:  Special Education Teachers</v>
          </cell>
          <cell r="C131">
            <v>22</v>
          </cell>
          <cell r="D131">
            <v>0.039568345323741004</v>
          </cell>
          <cell r="E131">
            <v>0.04238921001926782</v>
          </cell>
        </row>
        <row r="132">
          <cell r="B132" t="str">
            <v>    Education:  Other, except Administrators</v>
          </cell>
          <cell r="C132">
            <v>26</v>
          </cell>
          <cell r="D132">
            <v>0.046762589928057555</v>
          </cell>
          <cell r="E132">
            <v>0.05009633911368015</v>
          </cell>
        </row>
        <row r="133">
          <cell r="B133" t="str">
            <v>    Library Occupations</v>
          </cell>
          <cell r="C133">
            <v>7</v>
          </cell>
          <cell r="D133">
            <v>0.012589928057553957</v>
          </cell>
          <cell r="E133">
            <v>0.01348747591522158</v>
          </cell>
        </row>
        <row r="134">
          <cell r="B134" t="str">
            <v>    Art and Design Workers</v>
          </cell>
          <cell r="C134">
            <v>3</v>
          </cell>
          <cell r="D134">
            <v>0.00539568345323741</v>
          </cell>
          <cell r="E134">
            <v>0.005780346820809248</v>
          </cell>
        </row>
        <row r="135">
          <cell r="B135" t="str">
            <v>    Entertainment,Performers,Sports &amp; Related</v>
          </cell>
          <cell r="C135">
            <v>4</v>
          </cell>
          <cell r="D135">
            <v>0.007194244604316547</v>
          </cell>
          <cell r="E135">
            <v>0.007707129094412331</v>
          </cell>
        </row>
        <row r="136">
          <cell r="B136" t="str">
            <v>    Media and Communication Workers</v>
          </cell>
          <cell r="C136">
            <v>6</v>
          </cell>
          <cell r="D136">
            <v>0.01079136690647482</v>
          </cell>
          <cell r="E136">
            <v>0.011560693641618497</v>
          </cell>
        </row>
        <row r="137">
          <cell r="B137" t="str">
            <v>    Sales</v>
          </cell>
          <cell r="C137">
            <v>33</v>
          </cell>
          <cell r="D137">
            <v>0.05935251798561151</v>
          </cell>
          <cell r="E137">
            <v>0.06358381502890173</v>
          </cell>
        </row>
        <row r="138">
          <cell r="B138" t="str">
            <v>    Office &amp; Administration</v>
          </cell>
          <cell r="C138">
            <v>35</v>
          </cell>
          <cell r="D138">
            <v>0.06294964028776978</v>
          </cell>
          <cell r="E138">
            <v>0.0674373795761079</v>
          </cell>
        </row>
        <row r="139">
          <cell r="B139" t="str">
            <v>    Protective Services</v>
          </cell>
          <cell r="C139">
            <v>9</v>
          </cell>
          <cell r="D139">
            <v>0.01618705035971223</v>
          </cell>
          <cell r="E139">
            <v>0.017341040462427744</v>
          </cell>
        </row>
        <row r="140">
          <cell r="B140" t="str">
            <v>    Food Preparation &amp; Serving</v>
          </cell>
          <cell r="C140">
            <v>14</v>
          </cell>
          <cell r="D140">
            <v>0.025179856115107913</v>
          </cell>
          <cell r="E140">
            <v>0.02697495183044316</v>
          </cell>
        </row>
        <row r="141">
          <cell r="B141" t="str">
            <v>    Buildings &amp; Grounds Maintenance</v>
          </cell>
          <cell r="C141">
            <v>1</v>
          </cell>
          <cell r="D141">
            <v>0.0017985611510791368</v>
          </cell>
          <cell r="E141">
            <v>0.0019267822736030828</v>
          </cell>
        </row>
        <row r="142">
          <cell r="B142" t="str">
            <v>    Personal Care and Service</v>
          </cell>
          <cell r="C142">
            <v>6</v>
          </cell>
          <cell r="D142">
            <v>0.01079136690647482</v>
          </cell>
          <cell r="E142">
            <v>0.011560693641618497</v>
          </cell>
        </row>
        <row r="143">
          <cell r="B143" t="str">
            <v>    Farming, Fishing, and Forestry</v>
          </cell>
          <cell r="C143">
            <v>1</v>
          </cell>
          <cell r="D143">
            <v>0.0017985611510791368</v>
          </cell>
          <cell r="E143">
            <v>0.0019267822736030828</v>
          </cell>
        </row>
        <row r="144">
          <cell r="B144" t="str">
            <v>continued</v>
          </cell>
        </row>
        <row r="145">
          <cell r="A145" t="str">
            <v>Southern Illinois University Edwardsville</v>
          </cell>
        </row>
        <row r="146">
          <cell r="A146" t="str">
            <v>Survey of 2002 Baccalaureate Graduates -- One Year Out</v>
          </cell>
        </row>
        <row r="147">
          <cell r="A147" t="str">
            <v>Survey Responses  --  Part I</v>
          </cell>
        </row>
        <row r="148">
          <cell r="A148" t="str">
            <v>Employment Questions</v>
          </cell>
        </row>
        <row r="149">
          <cell r="D149" t="str">
            <v>Percent</v>
          </cell>
          <cell r="E149" t="str">
            <v>Percent</v>
          </cell>
        </row>
        <row r="150">
          <cell r="A150" t="str">
            <v>Summary, con't.</v>
          </cell>
          <cell r="D150" t="str">
            <v>of Survey</v>
          </cell>
          <cell r="E150" t="str">
            <v>of Question</v>
          </cell>
        </row>
        <row r="151">
          <cell r="C151" t="str">
            <v>Number</v>
          </cell>
          <cell r="D151" t="str">
            <v>Respondents</v>
          </cell>
          <cell r="E151" t="str">
            <v>Respondents</v>
          </cell>
        </row>
        <row r="152">
          <cell r="A152" t="str">
            <v>9a.</v>
          </cell>
          <cell r="B152" t="str">
            <v>continuation of Primary Occupation</v>
          </cell>
        </row>
        <row r="153">
          <cell r="B153" t="str">
            <v>    Construction &amp; Extractive</v>
          </cell>
          <cell r="C153">
            <v>2</v>
          </cell>
          <cell r="D153">
            <v>0.0035971223021582736</v>
          </cell>
          <cell r="E153">
            <v>0.0038535645472061657</v>
          </cell>
        </row>
        <row r="154">
          <cell r="B154" t="str">
            <v>    Installation, Maintenance, &amp; Repair</v>
          </cell>
          <cell r="C154">
            <v>0</v>
          </cell>
          <cell r="D154">
            <v>0</v>
          </cell>
          <cell r="E154">
            <v>0</v>
          </cell>
        </row>
        <row r="155">
          <cell r="B155" t="str">
            <v>    Production</v>
          </cell>
          <cell r="C155">
            <v>2</v>
          </cell>
          <cell r="D155">
            <v>0.0035971223021582736</v>
          </cell>
          <cell r="E155">
            <v>0.0038535645472061657</v>
          </cell>
        </row>
        <row r="156">
          <cell r="B156" t="str">
            <v>    Transportation and Material Moving</v>
          </cell>
          <cell r="C156">
            <v>1</v>
          </cell>
          <cell r="D156">
            <v>0.0017985611510791368</v>
          </cell>
          <cell r="E156">
            <v>0.0019267822736030828</v>
          </cell>
        </row>
        <row r="157">
          <cell r="B157" t="str">
            <v>    Military</v>
          </cell>
          <cell r="C157">
            <v>6</v>
          </cell>
          <cell r="D157">
            <v>0.01079136690647482</v>
          </cell>
          <cell r="E157">
            <v>0.011560693641618497</v>
          </cell>
        </row>
        <row r="158">
          <cell r="B158" t="str">
            <v>    No Response</v>
          </cell>
          <cell r="C158">
            <v>37</v>
          </cell>
          <cell r="D158">
            <v>0.06654676258992806</v>
          </cell>
          <cell r="E158" t="str">
            <v>--  </v>
          </cell>
        </row>
        <row r="191">
          <cell r="C191">
            <v>2</v>
          </cell>
          <cell r="F191">
            <v>0</v>
          </cell>
        </row>
        <row r="208">
          <cell r="F208">
            <v>33</v>
          </cell>
        </row>
        <row r="368">
          <cell r="C368" t="str">
            <v>Number</v>
          </cell>
          <cell r="D368" t="str">
            <v>Respondents</v>
          </cell>
          <cell r="E368" t="str">
            <v>Respondents</v>
          </cell>
          <cell r="F368" t="str">
            <v>Number</v>
          </cell>
          <cell r="G368" t="str">
            <v>Respondents</v>
          </cell>
          <cell r="H368" t="str">
            <v>Respondents</v>
          </cell>
          <cell r="I368" t="str">
            <v>Number</v>
          </cell>
          <cell r="J368" t="str">
            <v>Respondents</v>
          </cell>
          <cell r="K368" t="str">
            <v>Respondents</v>
          </cell>
        </row>
        <row r="369">
          <cell r="A369" t="str">
            <v>Number of Survey Respondents</v>
          </cell>
          <cell r="C369">
            <v>582</v>
          </cell>
          <cell r="D369">
            <v>1</v>
          </cell>
          <cell r="F369">
            <v>41</v>
          </cell>
          <cell r="G369">
            <v>1</v>
          </cell>
          <cell r="I369">
            <v>22</v>
          </cell>
          <cell r="J369">
            <v>1</v>
          </cell>
        </row>
        <row r="370">
          <cell r="A370" t="str">
            <v>1.  </v>
          </cell>
          <cell r="B370" t="str">
            <v>Number Employed:</v>
          </cell>
        </row>
        <row r="371">
          <cell r="B371" t="str">
            <v>  Full-time</v>
          </cell>
          <cell r="C371">
            <v>406</v>
          </cell>
          <cell r="D371">
            <v>0.697594501718213</v>
          </cell>
          <cell r="E371">
            <v>0.6987951807228916</v>
          </cell>
          <cell r="F371">
            <v>26</v>
          </cell>
          <cell r="G371">
            <v>0.6341463414634146</v>
          </cell>
          <cell r="H371">
            <v>0.6341463414634146</v>
          </cell>
          <cell r="I371">
            <v>13</v>
          </cell>
          <cell r="J371">
            <v>0.5909090909090909</v>
          </cell>
          <cell r="K371">
            <v>0.6190476190476191</v>
          </cell>
        </row>
        <row r="372">
          <cell r="B372" t="str">
            <v>  Part-time</v>
          </cell>
          <cell r="C372">
            <v>99</v>
          </cell>
          <cell r="D372">
            <v>0.17010309278350516</v>
          </cell>
          <cell r="E372">
            <v>0.1703958691910499</v>
          </cell>
          <cell r="F372">
            <v>10</v>
          </cell>
          <cell r="G372">
            <v>0.24390243902439024</v>
          </cell>
          <cell r="H372">
            <v>0.24390243902439024</v>
          </cell>
          <cell r="I372">
            <v>2</v>
          </cell>
          <cell r="J372">
            <v>0.09090909090909091</v>
          </cell>
          <cell r="K372">
            <v>0.09523809523809523</v>
          </cell>
        </row>
        <row r="373">
          <cell r="B373" t="str">
            <v>  Not, but Seeking</v>
          </cell>
          <cell r="C373">
            <v>38</v>
          </cell>
          <cell r="D373">
            <v>0.06529209621993128</v>
          </cell>
          <cell r="E373">
            <v>0.06540447504302926</v>
          </cell>
          <cell r="F373">
            <v>2</v>
          </cell>
          <cell r="G373">
            <v>0.04878048780487805</v>
          </cell>
          <cell r="H373">
            <v>0.04878048780487805</v>
          </cell>
          <cell r="I373">
            <v>4</v>
          </cell>
          <cell r="J373">
            <v>0.18181818181818182</v>
          </cell>
          <cell r="K373">
            <v>0.19047619047619047</v>
          </cell>
        </row>
        <row r="374">
          <cell r="B374" t="str">
            <v>  Not, not Seeking</v>
          </cell>
          <cell r="C374">
            <v>38</v>
          </cell>
          <cell r="D374">
            <v>0.06529209621993128</v>
          </cell>
          <cell r="E374">
            <v>0.06540447504302926</v>
          </cell>
          <cell r="F374">
            <v>3</v>
          </cell>
          <cell r="G374">
            <v>0.07317073170731707</v>
          </cell>
          <cell r="H374">
            <v>0.07317073170731707</v>
          </cell>
          <cell r="I374">
            <v>2</v>
          </cell>
          <cell r="J374">
            <v>0.09090909090909091</v>
          </cell>
          <cell r="K374">
            <v>0.09523809523809523</v>
          </cell>
        </row>
        <row r="375">
          <cell r="B375" t="str">
            <v>  No Response</v>
          </cell>
          <cell r="C375">
            <v>1</v>
          </cell>
          <cell r="D375">
            <v>0.001718213058419244</v>
          </cell>
          <cell r="E375" t="str">
            <v>--  </v>
          </cell>
          <cell r="F375">
            <v>0</v>
          </cell>
          <cell r="G375">
            <v>0</v>
          </cell>
          <cell r="H375" t="str">
            <v>--  </v>
          </cell>
          <cell r="I375">
            <v>1</v>
          </cell>
          <cell r="J375">
            <v>0.045454545454545456</v>
          </cell>
          <cell r="K375" t="str">
            <v>--  </v>
          </cell>
        </row>
        <row r="378">
          <cell r="C378">
            <v>505</v>
          </cell>
          <cell r="D378">
            <v>1</v>
          </cell>
          <cell r="F378">
            <v>36</v>
          </cell>
          <cell r="G378">
            <v>1</v>
          </cell>
          <cell r="I378">
            <v>15</v>
          </cell>
          <cell r="J378">
            <v>1</v>
          </cell>
        </row>
        <row r="379">
          <cell r="A379" t="str">
            <v>2.</v>
          </cell>
          <cell r="B379" t="str">
            <v>Place of Employment</v>
          </cell>
        </row>
        <row r="380">
          <cell r="B380" t="str">
            <v>    Illinois</v>
          </cell>
          <cell r="C380">
            <v>313</v>
          </cell>
          <cell r="D380">
            <v>0.6198019801980198</v>
          </cell>
          <cell r="E380">
            <v>0.6716738197424893</v>
          </cell>
          <cell r="F380">
            <v>21</v>
          </cell>
          <cell r="G380">
            <v>0.5833333333333334</v>
          </cell>
          <cell r="H380">
            <v>0.6176470588235294</v>
          </cell>
          <cell r="I380">
            <v>8</v>
          </cell>
          <cell r="J380">
            <v>0.5333333333333333</v>
          </cell>
          <cell r="K380">
            <v>0.6666666666666666</v>
          </cell>
        </row>
        <row r="381">
          <cell r="B381" t="str">
            <v>    Missouri</v>
          </cell>
          <cell r="C381">
            <v>116</v>
          </cell>
          <cell r="D381">
            <v>0.2297029702970297</v>
          </cell>
          <cell r="E381">
            <v>0.24892703862660945</v>
          </cell>
          <cell r="F381">
            <v>12</v>
          </cell>
          <cell r="G381">
            <v>0.3333333333333333</v>
          </cell>
          <cell r="H381">
            <v>0.35294117647058826</v>
          </cell>
          <cell r="I381">
            <v>2</v>
          </cell>
          <cell r="J381">
            <v>0.13333333333333333</v>
          </cell>
          <cell r="K381">
            <v>0.16666666666666666</v>
          </cell>
        </row>
        <row r="382">
          <cell r="B382" t="str">
            <v>    Other</v>
          </cell>
          <cell r="C382">
            <v>37</v>
          </cell>
          <cell r="D382">
            <v>0.07326732673267326</v>
          </cell>
          <cell r="E382">
            <v>0.07939914163090128</v>
          </cell>
          <cell r="F382">
            <v>1</v>
          </cell>
          <cell r="G382">
            <v>0.027777777777777776</v>
          </cell>
          <cell r="H382">
            <v>0.029411764705882353</v>
          </cell>
          <cell r="I382">
            <v>2</v>
          </cell>
          <cell r="J382">
            <v>0.13333333333333333</v>
          </cell>
          <cell r="K382">
            <v>0.16666666666666666</v>
          </cell>
        </row>
        <row r="383">
          <cell r="B383" t="str">
            <v>    No Response</v>
          </cell>
          <cell r="C383">
            <v>39</v>
          </cell>
          <cell r="D383">
            <v>0.07722772277227723</v>
          </cell>
          <cell r="E383" t="str">
            <v>--  </v>
          </cell>
          <cell r="F383">
            <v>2</v>
          </cell>
          <cell r="G383">
            <v>0.05555555555555555</v>
          </cell>
          <cell r="H383" t="str">
            <v>--  </v>
          </cell>
          <cell r="I383">
            <v>3</v>
          </cell>
          <cell r="J383">
            <v>0.2</v>
          </cell>
          <cell r="K383" t="str">
            <v>--  </v>
          </cell>
        </row>
        <row r="384">
          <cell r="A384" t="str">
            <v>*   "Other" includes American Indian/Alaskan Native, Asian/Pacific Islander, Hispanic, and Non-Resident Alien.</v>
          </cell>
        </row>
        <row r="385">
          <cell r="A385" t="str">
            <v>Southern Illinois University Edwardsville</v>
          </cell>
          <cell r="K385" t="str">
            <v>Page I-9</v>
          </cell>
        </row>
        <row r="386">
          <cell r="A386" t="str">
            <v>Survey of 2002 Baccalaureate Graduates -- One Year Out</v>
          </cell>
        </row>
        <row r="387">
          <cell r="A387" t="str">
            <v>Survey Responses  --  Part I</v>
          </cell>
        </row>
        <row r="388">
          <cell r="A388" t="str">
            <v>Employment Questions</v>
          </cell>
        </row>
        <row r="389">
          <cell r="C389" t="str">
            <v>White, Non-Hispanic</v>
          </cell>
          <cell r="F389" t="str">
            <v>Black, Non-Hispanic</v>
          </cell>
          <cell r="I389" t="str">
            <v>Other *</v>
          </cell>
        </row>
        <row r="390">
          <cell r="D390" t="str">
            <v>Percent</v>
          </cell>
          <cell r="E390" t="str">
            <v>Percent</v>
          </cell>
          <cell r="G390" t="str">
            <v>Percent</v>
          </cell>
          <cell r="H390" t="str">
            <v>Percent</v>
          </cell>
          <cell r="J390" t="str">
            <v>Percent</v>
          </cell>
          <cell r="K390" t="str">
            <v>Percent</v>
          </cell>
        </row>
        <row r="391">
          <cell r="A391" t="str">
            <v>Race/Ethnic Detail</v>
          </cell>
          <cell r="D391" t="str">
            <v>of Survey</v>
          </cell>
          <cell r="E391" t="str">
            <v>of Question</v>
          </cell>
          <cell r="G391" t="str">
            <v>of Survey</v>
          </cell>
          <cell r="H391" t="str">
            <v>of Question</v>
          </cell>
          <cell r="J391" t="str">
            <v>of Survey</v>
          </cell>
          <cell r="K391" t="str">
            <v>of Question</v>
          </cell>
        </row>
        <row r="392">
          <cell r="C392" t="str">
            <v>Number</v>
          </cell>
          <cell r="D392" t="str">
            <v>Respondents</v>
          </cell>
          <cell r="E392" t="str">
            <v>Respondents</v>
          </cell>
          <cell r="F392" t="str">
            <v>Number</v>
          </cell>
          <cell r="G392" t="str">
            <v>Respondents</v>
          </cell>
          <cell r="H392" t="str">
            <v>Respondents</v>
          </cell>
          <cell r="I392" t="str">
            <v>Number</v>
          </cell>
          <cell r="J392" t="str">
            <v>Respondents</v>
          </cell>
          <cell r="K392" t="str">
            <v>Respondents</v>
          </cell>
        </row>
        <row r="393">
          <cell r="A393" t="str">
            <v>3.</v>
          </cell>
          <cell r="B393" t="str">
            <v>Classification of Primary Employer</v>
          </cell>
        </row>
        <row r="394">
          <cell r="B394" t="str">
            <v>    Self-Employed or Private Practice</v>
          </cell>
          <cell r="C394">
            <v>18</v>
          </cell>
          <cell r="D394">
            <v>0.03564356435643564</v>
          </cell>
          <cell r="E394">
            <v>0.03571428571428571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0.06666666666666667</v>
          </cell>
          <cell r="K394">
            <v>0.06666666666666667</v>
          </cell>
        </row>
        <row r="395">
          <cell r="B395" t="str">
            <v>    Business (Industrial, Commercial or Service)</v>
          </cell>
          <cell r="C395">
            <v>176</v>
          </cell>
          <cell r="D395">
            <v>0.3485148514851485</v>
          </cell>
          <cell r="E395">
            <v>0.3492063492063492</v>
          </cell>
          <cell r="F395">
            <v>7</v>
          </cell>
          <cell r="G395">
            <v>0.19444444444444445</v>
          </cell>
          <cell r="H395">
            <v>0.19444444444444445</v>
          </cell>
          <cell r="I395">
            <v>3</v>
          </cell>
          <cell r="J395">
            <v>0.2</v>
          </cell>
          <cell r="K395">
            <v>0.2</v>
          </cell>
        </row>
        <row r="396">
          <cell r="B396" t="str">
            <v>    Professional Firm (e.g., Engineering, Law)</v>
          </cell>
          <cell r="C396">
            <v>29</v>
          </cell>
          <cell r="D396">
            <v>0.05742574257425743</v>
          </cell>
          <cell r="E396">
            <v>0.057539682539682536</v>
          </cell>
          <cell r="F396">
            <v>1</v>
          </cell>
          <cell r="G396">
            <v>0.027777777777777776</v>
          </cell>
          <cell r="H396">
            <v>0.027777777777777776</v>
          </cell>
          <cell r="I396">
            <v>1</v>
          </cell>
          <cell r="J396">
            <v>0.06666666666666667</v>
          </cell>
          <cell r="K396">
            <v>0.06666666666666667</v>
          </cell>
        </row>
        <row r="397">
          <cell r="B397" t="str">
            <v>    College or University</v>
          </cell>
          <cell r="C397">
            <v>39</v>
          </cell>
          <cell r="D397">
            <v>0.07722772277227723</v>
          </cell>
          <cell r="E397">
            <v>0.07738095238095238</v>
          </cell>
          <cell r="F397">
            <v>3</v>
          </cell>
          <cell r="G397">
            <v>0.08333333333333333</v>
          </cell>
          <cell r="H397">
            <v>0.08333333333333333</v>
          </cell>
          <cell r="I397">
            <v>2</v>
          </cell>
          <cell r="J397">
            <v>0.13333333333333333</v>
          </cell>
          <cell r="K397">
            <v>0.13333333333333333</v>
          </cell>
        </row>
        <row r="398">
          <cell r="B398" t="str">
            <v>    Elementary/Secondary School</v>
          </cell>
          <cell r="C398">
            <v>88</v>
          </cell>
          <cell r="D398">
            <v>0.17425742574257425</v>
          </cell>
          <cell r="E398">
            <v>0.1746031746031746</v>
          </cell>
          <cell r="F398">
            <v>10</v>
          </cell>
          <cell r="G398">
            <v>0.2777777777777778</v>
          </cell>
          <cell r="H398">
            <v>0.2777777777777778</v>
          </cell>
          <cell r="I398">
            <v>2</v>
          </cell>
          <cell r="J398">
            <v>0.13333333333333333</v>
          </cell>
          <cell r="K398">
            <v>0.13333333333333333</v>
          </cell>
        </row>
        <row r="399">
          <cell r="B399" t="str">
            <v>    Health Agency (e.g. Hospital, Clinic)</v>
          </cell>
          <cell r="C399">
            <v>69</v>
          </cell>
          <cell r="D399">
            <v>0.13663366336633664</v>
          </cell>
          <cell r="E399">
            <v>0.13690476190476192</v>
          </cell>
          <cell r="F399">
            <v>7</v>
          </cell>
          <cell r="G399">
            <v>0.19444444444444445</v>
          </cell>
          <cell r="H399">
            <v>0.19444444444444445</v>
          </cell>
          <cell r="I399">
            <v>2</v>
          </cell>
          <cell r="J399">
            <v>0.13333333333333333</v>
          </cell>
          <cell r="K399">
            <v>0.13333333333333333</v>
          </cell>
        </row>
        <row r="400">
          <cell r="B400" t="str">
            <v>    Federal, State, or Local Government</v>
          </cell>
          <cell r="C400">
            <v>29</v>
          </cell>
          <cell r="D400">
            <v>0.05742574257425743</v>
          </cell>
          <cell r="E400">
            <v>0.057539682539682536</v>
          </cell>
          <cell r="F400">
            <v>3</v>
          </cell>
          <cell r="G400">
            <v>0.08333333333333333</v>
          </cell>
          <cell r="H400">
            <v>0.08333333333333333</v>
          </cell>
          <cell r="I400">
            <v>3</v>
          </cell>
          <cell r="J400">
            <v>0.2</v>
          </cell>
          <cell r="K400">
            <v>0.2</v>
          </cell>
        </row>
        <row r="401">
          <cell r="B401" t="str">
            <v>    Armed Services</v>
          </cell>
          <cell r="C401">
            <v>5</v>
          </cell>
          <cell r="D401">
            <v>0.009900990099009901</v>
          </cell>
          <cell r="E401">
            <v>0.00992063492063492</v>
          </cell>
          <cell r="F401">
            <v>0</v>
          </cell>
          <cell r="G401">
            <v>0</v>
          </cell>
          <cell r="H401">
            <v>0</v>
          </cell>
          <cell r="I401">
            <v>1</v>
          </cell>
          <cell r="J401">
            <v>0.06666666666666667</v>
          </cell>
          <cell r="K401">
            <v>0.06666666666666667</v>
          </cell>
        </row>
        <row r="402">
          <cell r="B402" t="str">
            <v>    Non-Profit (Non-Government)</v>
          </cell>
          <cell r="C402">
            <v>24</v>
          </cell>
          <cell r="D402">
            <v>0.047524752475247525</v>
          </cell>
          <cell r="E402">
            <v>0.047619047619047616</v>
          </cell>
          <cell r="F402">
            <v>3</v>
          </cell>
          <cell r="G402">
            <v>0.08333333333333333</v>
          </cell>
          <cell r="H402">
            <v>0.08333333333333333</v>
          </cell>
          <cell r="I402">
            <v>0</v>
          </cell>
          <cell r="J402">
            <v>0</v>
          </cell>
          <cell r="K402">
            <v>0</v>
          </cell>
        </row>
        <row r="403">
          <cell r="B403" t="str">
            <v>    Other</v>
          </cell>
          <cell r="C403">
            <v>27</v>
          </cell>
          <cell r="D403">
            <v>0.053465346534653464</v>
          </cell>
          <cell r="E403">
            <v>0.05357142857142857</v>
          </cell>
          <cell r="F403">
            <v>2</v>
          </cell>
          <cell r="G403">
            <v>0.05555555555555555</v>
          </cell>
          <cell r="H403">
            <v>0.05555555555555555</v>
          </cell>
          <cell r="I403">
            <v>0</v>
          </cell>
          <cell r="J403">
            <v>0</v>
          </cell>
          <cell r="K403">
            <v>0</v>
          </cell>
        </row>
        <row r="404">
          <cell r="B404" t="str">
            <v>    No Response</v>
          </cell>
          <cell r="C404">
            <v>1</v>
          </cell>
          <cell r="D404">
            <v>0.0019801980198019802</v>
          </cell>
          <cell r="E404" t="str">
            <v>--  </v>
          </cell>
          <cell r="F404">
            <v>0</v>
          </cell>
          <cell r="G404">
            <v>0</v>
          </cell>
          <cell r="H404" t="str">
            <v>--  </v>
          </cell>
          <cell r="I404">
            <v>0</v>
          </cell>
          <cell r="J404">
            <v>0</v>
          </cell>
          <cell r="K404" t="str">
            <v>--  </v>
          </cell>
        </row>
        <row r="405">
          <cell r="A405" t="str">
            <v>4.  </v>
          </cell>
          <cell r="B405" t="str">
            <v>Job Satisfaction</v>
          </cell>
        </row>
        <row r="406">
          <cell r="B406" t="str">
            <v>  Very Satisfied</v>
          </cell>
          <cell r="C406">
            <v>142</v>
          </cell>
          <cell r="D406">
            <v>0.2811881188118812</v>
          </cell>
          <cell r="E406">
            <v>0.2823061630218688</v>
          </cell>
          <cell r="F406">
            <v>11</v>
          </cell>
          <cell r="G406">
            <v>0.3055555555555556</v>
          </cell>
          <cell r="H406">
            <v>0.3142857142857143</v>
          </cell>
          <cell r="I406">
            <v>6</v>
          </cell>
          <cell r="J406">
            <v>0.4</v>
          </cell>
          <cell r="K406">
            <v>0.4</v>
          </cell>
        </row>
        <row r="407">
          <cell r="B407" t="str">
            <v>  Satisfied</v>
          </cell>
          <cell r="C407">
            <v>191</v>
          </cell>
          <cell r="D407">
            <v>0.3782178217821782</v>
          </cell>
          <cell r="E407">
            <v>0.3797216699801193</v>
          </cell>
          <cell r="F407">
            <v>8</v>
          </cell>
          <cell r="G407">
            <v>0.2222222222222222</v>
          </cell>
          <cell r="H407">
            <v>0.22857142857142856</v>
          </cell>
          <cell r="I407">
            <v>4</v>
          </cell>
          <cell r="J407">
            <v>0.26666666666666666</v>
          </cell>
          <cell r="K407">
            <v>0.26666666666666666</v>
          </cell>
        </row>
        <row r="408">
          <cell r="B408" t="str">
            <v>  Somewhat Satisfied</v>
          </cell>
          <cell r="C408">
            <v>99</v>
          </cell>
          <cell r="D408">
            <v>0.19603960396039605</v>
          </cell>
          <cell r="E408">
            <v>0.19681908548707752</v>
          </cell>
          <cell r="F408">
            <v>9</v>
          </cell>
          <cell r="G408">
            <v>0.25</v>
          </cell>
          <cell r="H408">
            <v>0.2571428571428571</v>
          </cell>
          <cell r="I408">
            <v>5</v>
          </cell>
          <cell r="J408">
            <v>0.3333333333333333</v>
          </cell>
          <cell r="K408">
            <v>0.3333333333333333</v>
          </cell>
        </row>
        <row r="409">
          <cell r="B409" t="str">
            <v>  Somewhat Dissatisfied</v>
          </cell>
          <cell r="C409">
            <v>33</v>
          </cell>
          <cell r="D409">
            <v>0.06534653465346535</v>
          </cell>
          <cell r="E409">
            <v>0.06560636182902585</v>
          </cell>
          <cell r="F409">
            <v>3</v>
          </cell>
          <cell r="G409">
            <v>0.08333333333333333</v>
          </cell>
          <cell r="H409">
            <v>0.08571428571428572</v>
          </cell>
          <cell r="I409">
            <v>0</v>
          </cell>
          <cell r="J409">
            <v>0</v>
          </cell>
          <cell r="K409">
            <v>0</v>
          </cell>
        </row>
        <row r="410">
          <cell r="B410" t="str">
            <v>  Dissatisfied</v>
          </cell>
          <cell r="C410">
            <v>27</v>
          </cell>
          <cell r="D410">
            <v>0.053465346534653464</v>
          </cell>
          <cell r="E410">
            <v>0.0536779324055666</v>
          </cell>
          <cell r="F410">
            <v>2</v>
          </cell>
          <cell r="G410">
            <v>0.05555555555555555</v>
          </cell>
          <cell r="H410">
            <v>0.05714285714285714</v>
          </cell>
          <cell r="I410">
            <v>0</v>
          </cell>
          <cell r="J410">
            <v>0</v>
          </cell>
          <cell r="K410">
            <v>0</v>
          </cell>
        </row>
        <row r="411">
          <cell r="B411" t="str">
            <v>  Very Dissatisfied</v>
          </cell>
          <cell r="C411">
            <v>11</v>
          </cell>
          <cell r="D411">
            <v>0.02178217821782178</v>
          </cell>
          <cell r="E411">
            <v>0.02186878727634195</v>
          </cell>
          <cell r="F411">
            <v>2</v>
          </cell>
          <cell r="G411">
            <v>0.05555555555555555</v>
          </cell>
          <cell r="H411">
            <v>0.05714285714285714</v>
          </cell>
          <cell r="I411">
            <v>0</v>
          </cell>
          <cell r="J411">
            <v>0</v>
          </cell>
          <cell r="K411">
            <v>0</v>
          </cell>
        </row>
        <row r="412">
          <cell r="B412" t="str">
            <v>  No Response</v>
          </cell>
          <cell r="C412">
            <v>2</v>
          </cell>
          <cell r="D412">
            <v>0.0039603960396039604</v>
          </cell>
          <cell r="E412" t="str">
            <v>--  </v>
          </cell>
          <cell r="F412">
            <v>1</v>
          </cell>
          <cell r="G412">
            <v>0.027777777777777776</v>
          </cell>
          <cell r="H412" t="str">
            <v>--  </v>
          </cell>
          <cell r="I412">
            <v>0</v>
          </cell>
          <cell r="J412">
            <v>0</v>
          </cell>
          <cell r="K412" t="str">
            <v>--  </v>
          </cell>
        </row>
        <row r="413">
          <cell r="A413" t="str">
            <v>5.  </v>
          </cell>
          <cell r="B413" t="str">
            <v>Job in Field?</v>
          </cell>
        </row>
        <row r="414">
          <cell r="B414" t="str">
            <v>    Closely Related</v>
          </cell>
          <cell r="C414">
            <v>230</v>
          </cell>
          <cell r="D414">
            <v>0.45544554455445546</v>
          </cell>
          <cell r="E414">
            <v>0.4590818363273453</v>
          </cell>
          <cell r="F414">
            <v>15</v>
          </cell>
          <cell r="G414">
            <v>0.4166666666666667</v>
          </cell>
          <cell r="H414">
            <v>0.4166666666666667</v>
          </cell>
          <cell r="I414">
            <v>6</v>
          </cell>
          <cell r="J414">
            <v>0.4</v>
          </cell>
          <cell r="K414">
            <v>0.4</v>
          </cell>
        </row>
        <row r="415">
          <cell r="B415" t="str">
            <v>    Related</v>
          </cell>
          <cell r="C415">
            <v>150</v>
          </cell>
          <cell r="D415">
            <v>0.297029702970297</v>
          </cell>
          <cell r="E415">
            <v>0.2994011976047904</v>
          </cell>
          <cell r="F415">
            <v>12</v>
          </cell>
          <cell r="G415">
            <v>0.3333333333333333</v>
          </cell>
          <cell r="H415">
            <v>0.3333333333333333</v>
          </cell>
          <cell r="I415">
            <v>5</v>
          </cell>
          <cell r="J415">
            <v>0.3333333333333333</v>
          </cell>
          <cell r="K415">
            <v>0.3333333333333333</v>
          </cell>
        </row>
        <row r="416">
          <cell r="B416" t="str">
            <v>    Unrelated (choice unknown)</v>
          </cell>
          <cell r="C416">
            <v>4</v>
          </cell>
          <cell r="D416">
            <v>0.007920792079207921</v>
          </cell>
          <cell r="E416">
            <v>0.007984031936127744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B417" t="str">
            <v>    Unrelated (by choice)</v>
          </cell>
          <cell r="C417">
            <v>45</v>
          </cell>
          <cell r="D417">
            <v>0.0891089108910891</v>
          </cell>
          <cell r="E417">
            <v>0.08982035928143713</v>
          </cell>
          <cell r="F417">
            <v>6</v>
          </cell>
          <cell r="G417">
            <v>0.16666666666666666</v>
          </cell>
          <cell r="H417">
            <v>0.16666666666666666</v>
          </cell>
          <cell r="I417">
            <v>1</v>
          </cell>
          <cell r="J417">
            <v>0.06666666666666667</v>
          </cell>
          <cell r="K417">
            <v>0.06666666666666667</v>
          </cell>
        </row>
        <row r="418">
          <cell r="A418" t="str">
            <v> </v>
          </cell>
          <cell r="B418" t="str">
            <v>    Unrelated (not by choice)</v>
          </cell>
          <cell r="C418">
            <v>72</v>
          </cell>
          <cell r="D418">
            <v>0.14257425742574256</v>
          </cell>
          <cell r="E418">
            <v>0.1437125748502994</v>
          </cell>
          <cell r="F418">
            <v>3</v>
          </cell>
          <cell r="G418">
            <v>0.08333333333333333</v>
          </cell>
          <cell r="H418">
            <v>0.08333333333333333</v>
          </cell>
          <cell r="I418">
            <v>3</v>
          </cell>
          <cell r="J418">
            <v>0.2</v>
          </cell>
          <cell r="K418">
            <v>0.2</v>
          </cell>
        </row>
        <row r="419">
          <cell r="B419" t="str">
            <v>    No Response</v>
          </cell>
          <cell r="C419">
            <v>4</v>
          </cell>
          <cell r="D419">
            <v>0.007920792079207921</v>
          </cell>
          <cell r="E419" t="str">
            <v>--  </v>
          </cell>
          <cell r="F419">
            <v>0</v>
          </cell>
          <cell r="G419">
            <v>0</v>
          </cell>
          <cell r="H419" t="str">
            <v>--  </v>
          </cell>
          <cell r="I419">
            <v>0</v>
          </cell>
          <cell r="J419">
            <v>0</v>
          </cell>
          <cell r="K419" t="str">
            <v>--  </v>
          </cell>
        </row>
        <row r="420">
          <cell r="A420" t="str">
            <v>6.</v>
          </cell>
          <cell r="B420" t="str">
            <v>Timing of Securing First Job After Degree:</v>
          </cell>
        </row>
        <row r="421">
          <cell r="B421" t="str">
            <v>    Held the Same Job While Enrolled</v>
          </cell>
          <cell r="C421">
            <v>140</v>
          </cell>
          <cell r="D421">
            <v>0.27722772277227725</v>
          </cell>
          <cell r="E421">
            <v>0.27944111776447106</v>
          </cell>
          <cell r="F421">
            <v>10</v>
          </cell>
          <cell r="G421">
            <v>0.2777777777777778</v>
          </cell>
          <cell r="H421">
            <v>0.2777777777777778</v>
          </cell>
          <cell r="I421">
            <v>4</v>
          </cell>
          <cell r="J421">
            <v>0.26666666666666666</v>
          </cell>
          <cell r="K421">
            <v>0.26666666666666666</v>
          </cell>
        </row>
        <row r="422">
          <cell r="B422" t="str">
            <v>    Secured Job by Graduation</v>
          </cell>
          <cell r="C422">
            <v>110</v>
          </cell>
          <cell r="D422">
            <v>0.21782178217821782</v>
          </cell>
          <cell r="E422">
            <v>0.21956087824351297</v>
          </cell>
          <cell r="F422">
            <v>8</v>
          </cell>
          <cell r="G422">
            <v>0.2222222222222222</v>
          </cell>
          <cell r="H422">
            <v>0.2222222222222222</v>
          </cell>
          <cell r="I422">
            <v>4</v>
          </cell>
          <cell r="J422">
            <v>0.26666666666666666</v>
          </cell>
          <cell r="K422">
            <v>0.26666666666666666</v>
          </cell>
        </row>
        <row r="423">
          <cell r="B423" t="str">
            <v>    Secured Job After Graduation (timing unknown)</v>
          </cell>
          <cell r="C423">
            <v>4</v>
          </cell>
          <cell r="D423">
            <v>0.007920792079207921</v>
          </cell>
          <cell r="E423">
            <v>0.007984031936127744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B424" t="str">
            <v>        Less than 1 Month After Graduation</v>
          </cell>
          <cell r="C424">
            <v>38</v>
          </cell>
          <cell r="D424">
            <v>0.07524752475247524</v>
          </cell>
          <cell r="E424">
            <v>0.07584830339321358</v>
          </cell>
          <cell r="F424">
            <v>2</v>
          </cell>
          <cell r="G424">
            <v>0.05555555555555555</v>
          </cell>
          <cell r="H424">
            <v>0.05555555555555555</v>
          </cell>
          <cell r="I424">
            <v>0</v>
          </cell>
          <cell r="J424">
            <v>0</v>
          </cell>
          <cell r="K424">
            <v>0</v>
          </cell>
        </row>
        <row r="425">
          <cell r="B425" t="str">
            <v>        1 to 3 Months After Graduation</v>
          </cell>
          <cell r="C425">
            <v>77</v>
          </cell>
          <cell r="D425">
            <v>0.15247524752475247</v>
          </cell>
          <cell r="E425">
            <v>0.1536926147704591</v>
          </cell>
          <cell r="F425">
            <v>3</v>
          </cell>
          <cell r="G425">
            <v>0.08333333333333333</v>
          </cell>
          <cell r="H425">
            <v>0.08333333333333333</v>
          </cell>
          <cell r="I425">
            <v>4</v>
          </cell>
          <cell r="J425">
            <v>0.26666666666666666</v>
          </cell>
          <cell r="K425">
            <v>0.26666666666666666</v>
          </cell>
        </row>
        <row r="426">
          <cell r="B426" t="str">
            <v>        3 to 6 Months After Graduation</v>
          </cell>
          <cell r="C426">
            <v>72</v>
          </cell>
          <cell r="D426">
            <v>0.14257425742574256</v>
          </cell>
          <cell r="E426">
            <v>0.1437125748502994</v>
          </cell>
          <cell r="F426">
            <v>9</v>
          </cell>
          <cell r="G426">
            <v>0.25</v>
          </cell>
          <cell r="H426">
            <v>0.25</v>
          </cell>
          <cell r="I426">
            <v>1</v>
          </cell>
          <cell r="J426">
            <v>0.06666666666666667</v>
          </cell>
          <cell r="K426">
            <v>0.06666666666666667</v>
          </cell>
        </row>
        <row r="427">
          <cell r="B427" t="str">
            <v>        6 to 9 Months After Graduation</v>
          </cell>
          <cell r="C427">
            <v>40</v>
          </cell>
          <cell r="D427">
            <v>0.07920792079207921</v>
          </cell>
          <cell r="E427">
            <v>0.07984031936127745</v>
          </cell>
          <cell r="F427">
            <v>3</v>
          </cell>
          <cell r="G427">
            <v>0.08333333333333333</v>
          </cell>
          <cell r="H427">
            <v>0.08333333333333333</v>
          </cell>
          <cell r="I427">
            <v>1</v>
          </cell>
          <cell r="J427">
            <v>0.06666666666666667</v>
          </cell>
          <cell r="K427">
            <v>0.06666666666666667</v>
          </cell>
        </row>
        <row r="428">
          <cell r="B428" t="str">
            <v>        More than 9 Months After Graduation</v>
          </cell>
          <cell r="C428">
            <v>20</v>
          </cell>
          <cell r="D428">
            <v>0.039603960396039604</v>
          </cell>
          <cell r="E428">
            <v>0.03992015968063872</v>
          </cell>
          <cell r="F428">
            <v>1</v>
          </cell>
          <cell r="G428">
            <v>0.027777777777777776</v>
          </cell>
          <cell r="H428">
            <v>0.027777777777777776</v>
          </cell>
          <cell r="I428">
            <v>1</v>
          </cell>
          <cell r="J428">
            <v>0.06666666666666667</v>
          </cell>
          <cell r="K428">
            <v>0.06666666666666667</v>
          </cell>
        </row>
        <row r="429">
          <cell r="B429" t="str">
            <v>    No Response</v>
          </cell>
          <cell r="C429">
            <v>4</v>
          </cell>
          <cell r="D429">
            <v>0.007920792079207921</v>
          </cell>
          <cell r="E429" t="str">
            <v>--  </v>
          </cell>
          <cell r="F429">
            <v>0</v>
          </cell>
          <cell r="G429">
            <v>0</v>
          </cell>
          <cell r="H429" t="str">
            <v>--  </v>
          </cell>
          <cell r="I429">
            <v>0</v>
          </cell>
          <cell r="J429">
            <v>0</v>
          </cell>
          <cell r="K429" t="str">
            <v>--  </v>
          </cell>
        </row>
        <row r="430">
          <cell r="A430" t="str">
            <v>*   "Other" includes American Indian/Alaskan Native, Asian/Pacific Islander, Hispanic, and Non-Resident Alien.</v>
          </cell>
        </row>
        <row r="431">
          <cell r="A431" t="str">
            <v>Southern Illinois University Edwardsville</v>
          </cell>
          <cell r="K431" t="str">
            <v>Page I-10</v>
          </cell>
        </row>
        <row r="432">
          <cell r="A432" t="str">
            <v>Survey of 2002 Baccalaureate Graduates -- One Year Out</v>
          </cell>
        </row>
        <row r="433">
          <cell r="A433" t="str">
            <v>Survey Responses  --  Part I</v>
          </cell>
        </row>
        <row r="434">
          <cell r="A434" t="str">
            <v>Employment Questions</v>
          </cell>
        </row>
        <row r="435">
          <cell r="C435" t="str">
            <v>White, Non-Hispanic</v>
          </cell>
          <cell r="F435" t="str">
            <v>Black, Non-Hispanic</v>
          </cell>
          <cell r="I435" t="str">
            <v>Other *</v>
          </cell>
        </row>
        <row r="436">
          <cell r="D436" t="str">
            <v>Percent</v>
          </cell>
          <cell r="E436" t="str">
            <v>Percent</v>
          </cell>
          <cell r="G436" t="str">
            <v>Percent</v>
          </cell>
          <cell r="H436" t="str">
            <v>Percent</v>
          </cell>
          <cell r="J436" t="str">
            <v>Percent</v>
          </cell>
          <cell r="K436" t="str">
            <v>Percent</v>
          </cell>
        </row>
        <row r="437">
          <cell r="A437" t="str">
            <v>Race/Ethnic Detail</v>
          </cell>
          <cell r="D437" t="str">
            <v>of Survey</v>
          </cell>
          <cell r="E437" t="str">
            <v>of Question</v>
          </cell>
          <cell r="G437" t="str">
            <v>of Survey</v>
          </cell>
          <cell r="H437" t="str">
            <v>of Question</v>
          </cell>
          <cell r="J437" t="str">
            <v>of Survey</v>
          </cell>
          <cell r="K437" t="str">
            <v>of Question</v>
          </cell>
        </row>
        <row r="438">
          <cell r="C438" t="str">
            <v>Number</v>
          </cell>
          <cell r="D438" t="str">
            <v>Respondents</v>
          </cell>
          <cell r="E438" t="str">
            <v>Respondents</v>
          </cell>
          <cell r="F438" t="str">
            <v>Number</v>
          </cell>
          <cell r="G438" t="str">
            <v>Respondents</v>
          </cell>
          <cell r="H438" t="str">
            <v>Respondents</v>
          </cell>
          <cell r="I438" t="str">
            <v>Number</v>
          </cell>
          <cell r="J438" t="str">
            <v>Respondents</v>
          </cell>
          <cell r="K438" t="str">
            <v>Respondents</v>
          </cell>
        </row>
        <row r="439">
          <cell r="A439" t="str">
            <v>7.</v>
          </cell>
          <cell r="B439" t="str">
            <v>Annual Earned Income in Current Job Before Taxes</v>
          </cell>
        </row>
        <row r="440">
          <cell r="B440" t="str">
            <v>    Employed Full-Time **</v>
          </cell>
          <cell r="C440" t="str">
            <v>       (N =380, Mean = $31,833)</v>
          </cell>
          <cell r="F440" t="str">
            <v>       (N =23, Mean = $30,129)</v>
          </cell>
          <cell r="I440" t="str">
            <v>       (N =10, Mean = $28,174)</v>
          </cell>
        </row>
        <row r="441">
          <cell r="B441" t="str">
            <v>        Less Than $15,000</v>
          </cell>
          <cell r="C441">
            <v>22</v>
          </cell>
          <cell r="D441">
            <v>0.054187192118226604</v>
          </cell>
          <cell r="E441">
            <v>0.05789473684210526</v>
          </cell>
          <cell r="F441">
            <v>3</v>
          </cell>
          <cell r="G441">
            <v>0.11538461538461539</v>
          </cell>
          <cell r="H441">
            <v>0.13043478260869565</v>
          </cell>
          <cell r="I441">
            <v>0</v>
          </cell>
          <cell r="J441">
            <v>0</v>
          </cell>
          <cell r="K441">
            <v>0</v>
          </cell>
        </row>
        <row r="442">
          <cell r="B442" t="str">
            <v>        $15,000 to 19,999</v>
          </cell>
          <cell r="C442">
            <v>25</v>
          </cell>
          <cell r="D442">
            <v>0.06157635467980296</v>
          </cell>
          <cell r="E442">
            <v>0.06578947368421052</v>
          </cell>
          <cell r="F442">
            <v>1</v>
          </cell>
          <cell r="G442">
            <v>0.038461538461538464</v>
          </cell>
          <cell r="H442">
            <v>0.043478260869565216</v>
          </cell>
          <cell r="I442">
            <v>2</v>
          </cell>
          <cell r="J442">
            <v>0.15384615384615385</v>
          </cell>
          <cell r="K442">
            <v>0.2</v>
          </cell>
        </row>
        <row r="443">
          <cell r="B443" t="str">
            <v>        $20,000 to $24,999</v>
          </cell>
          <cell r="C443">
            <v>65</v>
          </cell>
          <cell r="D443">
            <v>0.16009852216748768</v>
          </cell>
          <cell r="E443">
            <v>0.17105263157894737</v>
          </cell>
          <cell r="F443">
            <v>2</v>
          </cell>
          <cell r="G443">
            <v>0.07692307692307693</v>
          </cell>
          <cell r="H443">
            <v>0.08695652173913043</v>
          </cell>
          <cell r="I443">
            <v>3</v>
          </cell>
          <cell r="J443">
            <v>0.23076923076923078</v>
          </cell>
          <cell r="K443">
            <v>0.3</v>
          </cell>
        </row>
        <row r="444">
          <cell r="B444" t="str">
            <v>        $25,000 to $29,999</v>
          </cell>
          <cell r="C444">
            <v>78</v>
          </cell>
          <cell r="D444">
            <v>0.1921182266009852</v>
          </cell>
          <cell r="E444">
            <v>0.20526315789473684</v>
          </cell>
          <cell r="F444">
            <v>4</v>
          </cell>
          <cell r="G444">
            <v>0.15384615384615385</v>
          </cell>
          <cell r="H444">
            <v>0.17391304347826086</v>
          </cell>
          <cell r="I444">
            <v>0</v>
          </cell>
          <cell r="J444">
            <v>0</v>
          </cell>
          <cell r="K444">
            <v>0</v>
          </cell>
        </row>
        <row r="445">
          <cell r="B445" t="str">
            <v>        $30,000 to $34,999</v>
          </cell>
          <cell r="C445">
            <v>80</v>
          </cell>
          <cell r="D445">
            <v>0.19704433497536947</v>
          </cell>
          <cell r="E445">
            <v>0.21052631578947367</v>
          </cell>
          <cell r="F445">
            <v>5</v>
          </cell>
          <cell r="G445">
            <v>0.19230769230769232</v>
          </cell>
          <cell r="H445">
            <v>0.21739130434782608</v>
          </cell>
          <cell r="I445">
            <v>2</v>
          </cell>
          <cell r="J445">
            <v>0.15384615384615385</v>
          </cell>
          <cell r="K445">
            <v>0.2</v>
          </cell>
        </row>
        <row r="446">
          <cell r="B446" t="str">
            <v>        $35,000  to $39,999</v>
          </cell>
          <cell r="C446">
            <v>35</v>
          </cell>
          <cell r="D446">
            <v>0.08620689655172414</v>
          </cell>
          <cell r="E446">
            <v>0.09210526315789473</v>
          </cell>
          <cell r="F446">
            <v>5</v>
          </cell>
          <cell r="G446">
            <v>0.19230769230769232</v>
          </cell>
          <cell r="H446">
            <v>0.21739130434782608</v>
          </cell>
          <cell r="I446">
            <v>2</v>
          </cell>
          <cell r="J446">
            <v>0.15384615384615385</v>
          </cell>
          <cell r="K446">
            <v>0.2</v>
          </cell>
        </row>
        <row r="447">
          <cell r="B447" t="str">
            <v>        $40,000 or More</v>
          </cell>
          <cell r="C447">
            <v>75</v>
          </cell>
          <cell r="D447">
            <v>0.18472906403940886</v>
          </cell>
          <cell r="E447">
            <v>0.19736842105263158</v>
          </cell>
          <cell r="F447">
            <v>3</v>
          </cell>
          <cell r="G447">
            <v>0.11538461538461539</v>
          </cell>
          <cell r="H447">
            <v>0.13043478260869565</v>
          </cell>
          <cell r="I447">
            <v>1</v>
          </cell>
          <cell r="J447">
            <v>0.07692307692307693</v>
          </cell>
          <cell r="K447">
            <v>0.1</v>
          </cell>
        </row>
        <row r="448">
          <cell r="B448" t="str">
            <v>        No Response</v>
          </cell>
          <cell r="C448">
            <v>26</v>
          </cell>
          <cell r="D448">
            <v>0.06403940886699508</v>
          </cell>
          <cell r="E448" t="str">
            <v>--  </v>
          </cell>
          <cell r="F448">
            <v>3</v>
          </cell>
          <cell r="G448">
            <v>0.11538461538461539</v>
          </cell>
          <cell r="H448" t="str">
            <v>--  </v>
          </cell>
          <cell r="I448">
            <v>3</v>
          </cell>
          <cell r="J448">
            <v>0.23076923076923078</v>
          </cell>
          <cell r="K448" t="str">
            <v>--  </v>
          </cell>
        </row>
        <row r="450">
          <cell r="B450" t="str">
            <v>    Employed Part-Time **</v>
          </cell>
          <cell r="C450" t="str">
            <v>       (N =80 , Mean = $12,708)</v>
          </cell>
          <cell r="F450" t="str">
            <v>       (N =7, Mean = $13,213)</v>
          </cell>
          <cell r="I450" t="str">
            <v>       (N =1, Mean = $9,000)</v>
          </cell>
        </row>
        <row r="451">
          <cell r="B451" t="str">
            <v>        Less Than $5,000</v>
          </cell>
          <cell r="C451">
            <v>14</v>
          </cell>
          <cell r="D451">
            <v>0.1414141414141414</v>
          </cell>
          <cell r="E451">
            <v>0.175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B452" t="str">
            <v>        5,000 to $9,999</v>
          </cell>
          <cell r="C452">
            <v>21</v>
          </cell>
          <cell r="D452">
            <v>0.21212121212121213</v>
          </cell>
          <cell r="E452">
            <v>0.2625</v>
          </cell>
          <cell r="F452">
            <v>4</v>
          </cell>
          <cell r="G452">
            <v>0.4</v>
          </cell>
          <cell r="H452">
            <v>0.5714285714285714</v>
          </cell>
          <cell r="I452">
            <v>1</v>
          </cell>
          <cell r="J452">
            <v>0.5</v>
          </cell>
          <cell r="K452">
            <v>1</v>
          </cell>
        </row>
        <row r="453">
          <cell r="B453" t="str">
            <v>        $10,000 to $14,999</v>
          </cell>
          <cell r="C453">
            <v>16</v>
          </cell>
          <cell r="D453">
            <v>0.16161616161616163</v>
          </cell>
          <cell r="E453">
            <v>0.2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B454" t="str">
            <v>        $15,000 to $19,999</v>
          </cell>
          <cell r="C454">
            <v>16</v>
          </cell>
          <cell r="D454">
            <v>0.16161616161616163</v>
          </cell>
          <cell r="E454">
            <v>0.2</v>
          </cell>
          <cell r="F454">
            <v>2</v>
          </cell>
          <cell r="G454">
            <v>0.2</v>
          </cell>
          <cell r="H454">
            <v>0.2857142857142857</v>
          </cell>
          <cell r="I454">
            <v>0</v>
          </cell>
          <cell r="J454">
            <v>0</v>
          </cell>
          <cell r="K454">
            <v>0</v>
          </cell>
        </row>
        <row r="455">
          <cell r="B455" t="str">
            <v>        $20,000 or More</v>
          </cell>
          <cell r="C455">
            <v>13</v>
          </cell>
          <cell r="D455">
            <v>0.13131313131313133</v>
          </cell>
          <cell r="E455">
            <v>0.1625</v>
          </cell>
          <cell r="F455">
            <v>1</v>
          </cell>
          <cell r="G455">
            <v>0.1</v>
          </cell>
          <cell r="H455">
            <v>0.14285714285714285</v>
          </cell>
          <cell r="I455">
            <v>0</v>
          </cell>
          <cell r="J455">
            <v>0</v>
          </cell>
          <cell r="K455">
            <v>0</v>
          </cell>
        </row>
        <row r="456">
          <cell r="B456" t="str">
            <v>        No Response</v>
          </cell>
          <cell r="C456">
            <v>19</v>
          </cell>
          <cell r="D456">
            <v>0.1919191919191919</v>
          </cell>
          <cell r="E456" t="str">
            <v>--  </v>
          </cell>
          <cell r="F456">
            <v>3</v>
          </cell>
          <cell r="G456">
            <v>0.3</v>
          </cell>
          <cell r="H456" t="str">
            <v>--  </v>
          </cell>
          <cell r="I456">
            <v>1</v>
          </cell>
          <cell r="J456">
            <v>0.5</v>
          </cell>
          <cell r="K456" t="str">
            <v>--  </v>
          </cell>
        </row>
        <row r="457">
          <cell r="A457" t="str">
            <v>8.</v>
          </cell>
          <cell r="B457" t="str">
            <v>Bachelor's Degree Preparation for Job</v>
          </cell>
        </row>
        <row r="458">
          <cell r="B458" t="str">
            <v>Very Well</v>
          </cell>
          <cell r="C458">
            <v>69</v>
          </cell>
          <cell r="D458">
            <v>0.13663366336633664</v>
          </cell>
          <cell r="E458">
            <v>0.13883299798792756</v>
          </cell>
          <cell r="F458">
            <v>10</v>
          </cell>
          <cell r="G458">
            <v>0.2777777777777778</v>
          </cell>
          <cell r="H458">
            <v>0.2777777777777778</v>
          </cell>
          <cell r="I458">
            <v>3</v>
          </cell>
          <cell r="J458">
            <v>0.2</v>
          </cell>
          <cell r="K458">
            <v>0.21428571428571427</v>
          </cell>
        </row>
        <row r="459">
          <cell r="B459" t="str">
            <v>Well</v>
          </cell>
          <cell r="C459">
            <v>163</v>
          </cell>
          <cell r="D459">
            <v>0.3227722772277228</v>
          </cell>
          <cell r="E459">
            <v>0.32796780684104626</v>
          </cell>
          <cell r="F459">
            <v>9</v>
          </cell>
          <cell r="G459">
            <v>0.25</v>
          </cell>
          <cell r="H459">
            <v>0.25</v>
          </cell>
          <cell r="I459">
            <v>2</v>
          </cell>
          <cell r="J459">
            <v>0.13333333333333333</v>
          </cell>
          <cell r="K459">
            <v>0.14285714285714285</v>
          </cell>
        </row>
        <row r="460">
          <cell r="B460" t="str">
            <v>Adequately</v>
          </cell>
          <cell r="C460">
            <v>202</v>
          </cell>
          <cell r="D460">
            <v>0.4</v>
          </cell>
          <cell r="E460">
            <v>0.40643863179074446</v>
          </cell>
          <cell r="F460">
            <v>13</v>
          </cell>
          <cell r="G460">
            <v>0.3611111111111111</v>
          </cell>
          <cell r="H460">
            <v>0.3611111111111111</v>
          </cell>
          <cell r="I460">
            <v>8</v>
          </cell>
          <cell r="J460">
            <v>0.5333333333333333</v>
          </cell>
          <cell r="K460">
            <v>0.5714285714285714</v>
          </cell>
        </row>
        <row r="461">
          <cell r="B461" t="str">
            <v>Inadequately</v>
          </cell>
          <cell r="C461">
            <v>33</v>
          </cell>
          <cell r="D461">
            <v>0.06534653465346535</v>
          </cell>
          <cell r="E461">
            <v>0.06639839034205232</v>
          </cell>
          <cell r="F461">
            <v>1</v>
          </cell>
          <cell r="G461">
            <v>0.027777777777777776</v>
          </cell>
          <cell r="H461">
            <v>0.027777777777777776</v>
          </cell>
          <cell r="I461">
            <v>0</v>
          </cell>
          <cell r="J461">
            <v>0</v>
          </cell>
          <cell r="K461">
            <v>0</v>
          </cell>
        </row>
        <row r="462">
          <cell r="B462" t="str">
            <v>Poorly</v>
          </cell>
          <cell r="C462">
            <v>15</v>
          </cell>
          <cell r="D462">
            <v>0.0297029702970297</v>
          </cell>
          <cell r="E462">
            <v>0.030181086519114688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B463" t="str">
            <v>Very Poorly</v>
          </cell>
          <cell r="C463">
            <v>15</v>
          </cell>
          <cell r="D463">
            <v>0.0297029702970297</v>
          </cell>
          <cell r="E463">
            <v>0.030181086519114688</v>
          </cell>
          <cell r="F463">
            <v>3</v>
          </cell>
          <cell r="G463">
            <v>0.08333333333333333</v>
          </cell>
          <cell r="H463">
            <v>0.08333333333333333</v>
          </cell>
          <cell r="I463">
            <v>1</v>
          </cell>
          <cell r="J463">
            <v>0.06666666666666667</v>
          </cell>
          <cell r="K463">
            <v>0.07142857142857142</v>
          </cell>
        </row>
        <row r="464">
          <cell r="B464" t="str">
            <v>No Response</v>
          </cell>
          <cell r="C464">
            <v>8</v>
          </cell>
          <cell r="D464">
            <v>0.015841584158415842</v>
          </cell>
          <cell r="E464" t="str">
            <v>--  </v>
          </cell>
          <cell r="F464">
            <v>0</v>
          </cell>
          <cell r="G464">
            <v>0</v>
          </cell>
          <cell r="H464" t="str">
            <v>--  </v>
          </cell>
          <cell r="I464">
            <v>1</v>
          </cell>
          <cell r="J464">
            <v>0.06666666666666667</v>
          </cell>
          <cell r="K464" t="str">
            <v>--  </v>
          </cell>
        </row>
        <row r="465">
          <cell r="A465" t="str">
            <v>9a.</v>
          </cell>
          <cell r="B465" t="str">
            <v>Primary Occupation</v>
          </cell>
        </row>
        <row r="466">
          <cell r="B466" t="str">
            <v>    Management</v>
          </cell>
          <cell r="C466">
            <v>36</v>
          </cell>
          <cell r="D466">
            <v>0.07128712871287128</v>
          </cell>
          <cell r="E466">
            <v>0.0759493670886076</v>
          </cell>
          <cell r="F466">
            <v>4</v>
          </cell>
          <cell r="G466">
            <v>0.1111111111111111</v>
          </cell>
          <cell r="H466">
            <v>0.125</v>
          </cell>
          <cell r="I466">
            <v>1</v>
          </cell>
          <cell r="J466">
            <v>0.06666666666666667</v>
          </cell>
          <cell r="K466">
            <v>0.06666666666666667</v>
          </cell>
        </row>
        <row r="467">
          <cell r="B467" t="str">
            <v>    Business Operations</v>
          </cell>
          <cell r="C467">
            <v>18</v>
          </cell>
          <cell r="D467">
            <v>0.03564356435643564</v>
          </cell>
          <cell r="E467">
            <v>0.0379746835443038</v>
          </cell>
          <cell r="F467">
            <v>2</v>
          </cell>
          <cell r="G467">
            <v>0.05555555555555555</v>
          </cell>
          <cell r="H467">
            <v>0.0625</v>
          </cell>
          <cell r="I467">
            <v>0</v>
          </cell>
          <cell r="J467">
            <v>0</v>
          </cell>
          <cell r="K467">
            <v>0</v>
          </cell>
        </row>
        <row r="468">
          <cell r="B468" t="str">
            <v>    Financial Specialists</v>
          </cell>
          <cell r="C468">
            <v>29</v>
          </cell>
          <cell r="D468">
            <v>0.05742574257425743</v>
          </cell>
          <cell r="E468">
            <v>0.06118143459915612</v>
          </cell>
          <cell r="F468">
            <v>1</v>
          </cell>
          <cell r="G468">
            <v>0.027777777777777776</v>
          </cell>
          <cell r="H468">
            <v>0.03125</v>
          </cell>
          <cell r="I468">
            <v>1</v>
          </cell>
          <cell r="J468">
            <v>0.06666666666666667</v>
          </cell>
          <cell r="K468">
            <v>0.06666666666666667</v>
          </cell>
        </row>
        <row r="469">
          <cell r="B469" t="str">
            <v>    Computer Specialists</v>
          </cell>
          <cell r="C469">
            <v>27</v>
          </cell>
          <cell r="D469">
            <v>0.053465346534653464</v>
          </cell>
          <cell r="E469">
            <v>0.056962025316455694</v>
          </cell>
          <cell r="F469">
            <v>0</v>
          </cell>
          <cell r="G469">
            <v>0</v>
          </cell>
          <cell r="H469">
            <v>0</v>
          </cell>
          <cell r="I469">
            <v>1</v>
          </cell>
          <cell r="J469">
            <v>0.06666666666666667</v>
          </cell>
          <cell r="K469">
            <v>0.06666666666666667</v>
          </cell>
        </row>
        <row r="470">
          <cell r="B470" t="str">
            <v>    Mathematical Scientists and Technicians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B471" t="str">
            <v>    Architects, Surveyors, and Cartographers</v>
          </cell>
          <cell r="C471">
            <v>4</v>
          </cell>
          <cell r="D471">
            <v>0.007920792079207921</v>
          </cell>
          <cell r="E471">
            <v>0.008438818565400843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B472" t="str">
            <v>    Engineers and Related Technicians</v>
          </cell>
          <cell r="C472">
            <v>22</v>
          </cell>
          <cell r="D472">
            <v>0.04356435643564356</v>
          </cell>
          <cell r="E472">
            <v>0.046413502109704644</v>
          </cell>
          <cell r="F472">
            <v>1</v>
          </cell>
          <cell r="G472">
            <v>0.027777777777777776</v>
          </cell>
          <cell r="H472">
            <v>0.03125</v>
          </cell>
          <cell r="I472">
            <v>1</v>
          </cell>
          <cell r="J472">
            <v>0.06666666666666667</v>
          </cell>
          <cell r="K472">
            <v>0.06666666666666667</v>
          </cell>
        </row>
        <row r="473">
          <cell r="B473" t="str">
            <v>    Life &amp; Physical Scientists, and Technicians</v>
          </cell>
          <cell r="C473">
            <v>13</v>
          </cell>
          <cell r="D473">
            <v>0.02574257425742574</v>
          </cell>
          <cell r="E473">
            <v>0.027426160337552744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B474" t="str">
            <v>    Social Scientists</v>
          </cell>
          <cell r="C474">
            <v>8</v>
          </cell>
          <cell r="D474">
            <v>0.015841584158415842</v>
          </cell>
          <cell r="E474">
            <v>0.016877637130801686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B475" t="str">
            <v>    Health:  Doctors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B476" t="str">
            <v>    Health:  Registered Nurses</v>
          </cell>
          <cell r="C476">
            <v>43</v>
          </cell>
          <cell r="D476">
            <v>0.08514851485148515</v>
          </cell>
          <cell r="E476">
            <v>0.09071729957805907</v>
          </cell>
          <cell r="F476">
            <v>3</v>
          </cell>
          <cell r="G476">
            <v>0.08333333333333333</v>
          </cell>
          <cell r="H476">
            <v>0.09375</v>
          </cell>
          <cell r="I476">
            <v>2</v>
          </cell>
          <cell r="J476">
            <v>0.13333333333333333</v>
          </cell>
          <cell r="K476">
            <v>0.13333333333333333</v>
          </cell>
        </row>
        <row r="477">
          <cell r="B477" t="str">
            <v>    Health:  Therapists</v>
          </cell>
          <cell r="C477">
            <v>4</v>
          </cell>
          <cell r="D477">
            <v>0.007920792079207921</v>
          </cell>
          <cell r="E477">
            <v>0.008438818565400843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B478" t="str">
            <v>continued</v>
          </cell>
          <cell r="F478" t="str">
            <v> </v>
          </cell>
        </row>
        <row r="479">
          <cell r="A479" t="str">
            <v>*    "Other" includes American Indian/Alaskan Native, Asian/Pacific Islander, Hispanic, and Non-Resident Alien.</v>
          </cell>
        </row>
        <row r="480">
          <cell r="A480" t="str">
            <v>**    The "N" is the number responding to Question 7 in each category.</v>
          </cell>
          <cell r="F480" t="str">
            <v> </v>
          </cell>
        </row>
        <row r="481">
          <cell r="A481" t="str">
            <v>Southern Illinois University Edwardsville</v>
          </cell>
          <cell r="F481" t="str">
            <v> </v>
          </cell>
          <cell r="K481" t="str">
            <v>Page I-11</v>
          </cell>
        </row>
        <row r="482">
          <cell r="A482" t="str">
            <v>Survey of 2002 Baccalaureate Graduates -- One Year Out</v>
          </cell>
          <cell r="F482" t="str">
            <v> </v>
          </cell>
        </row>
        <row r="483">
          <cell r="A483" t="str">
            <v>Survey Responses  --  Part I</v>
          </cell>
        </row>
        <row r="484">
          <cell r="A484" t="str">
            <v>Employment Questions</v>
          </cell>
        </row>
        <row r="485">
          <cell r="C485" t="str">
            <v>White, Non-Hispanic</v>
          </cell>
          <cell r="F485" t="str">
            <v>Black, Non-Hispanic</v>
          </cell>
          <cell r="I485" t="str">
            <v>Other *</v>
          </cell>
        </row>
        <row r="486">
          <cell r="D486" t="str">
            <v>Percent</v>
          </cell>
          <cell r="E486" t="str">
            <v>Percent</v>
          </cell>
          <cell r="G486" t="str">
            <v>Percent</v>
          </cell>
          <cell r="H486" t="str">
            <v>Percent</v>
          </cell>
          <cell r="J486" t="str">
            <v>Percent</v>
          </cell>
          <cell r="K486" t="str">
            <v>Percent</v>
          </cell>
        </row>
        <row r="487">
          <cell r="D487" t="str">
            <v>of Survey</v>
          </cell>
          <cell r="E487" t="str">
            <v>of Question</v>
          </cell>
          <cell r="G487" t="str">
            <v>of Survey</v>
          </cell>
          <cell r="H487" t="str">
            <v>of Question</v>
          </cell>
          <cell r="J487" t="str">
            <v>of Survey</v>
          </cell>
          <cell r="K487" t="str">
            <v>of Question</v>
          </cell>
        </row>
        <row r="488">
          <cell r="C488" t="str">
            <v>Number</v>
          </cell>
          <cell r="D488" t="str">
            <v>Respondents</v>
          </cell>
          <cell r="E488" t="str">
            <v>Respondents</v>
          </cell>
          <cell r="F488" t="str">
            <v>Number</v>
          </cell>
          <cell r="G488" t="str">
            <v>Respondents</v>
          </cell>
          <cell r="H488" t="str">
            <v>Respondents</v>
          </cell>
          <cell r="I488" t="str">
            <v>Number</v>
          </cell>
          <cell r="J488" t="str">
            <v>Respondents</v>
          </cell>
          <cell r="K488" t="str">
            <v>Respondents</v>
          </cell>
        </row>
        <row r="489">
          <cell r="A489" t="str">
            <v>9a.</v>
          </cell>
          <cell r="B489" t="str">
            <v>Continuation of Primary Occupation</v>
          </cell>
        </row>
        <row r="490">
          <cell r="B490" t="str">
            <v>    Health:  Oth Practitnrs, Prof.s, &amp; Suppt  Wkrs</v>
          </cell>
          <cell r="C490">
            <v>20</v>
          </cell>
          <cell r="D490">
            <v>0.039603960396039604</v>
          </cell>
          <cell r="E490">
            <v>0.04219409282700422</v>
          </cell>
          <cell r="F490">
            <v>2</v>
          </cell>
          <cell r="G490">
            <v>0.05555555555555555</v>
          </cell>
          <cell r="H490">
            <v>0.0625</v>
          </cell>
          <cell r="I490">
            <v>1</v>
          </cell>
          <cell r="J490">
            <v>0.06666666666666667</v>
          </cell>
          <cell r="K490">
            <v>0.06666666666666667</v>
          </cell>
        </row>
        <row r="491">
          <cell r="B491" t="str">
            <v>    Community &amp; Social Service</v>
          </cell>
          <cell r="C491">
            <v>18</v>
          </cell>
          <cell r="D491">
            <v>0.03564356435643564</v>
          </cell>
          <cell r="E491">
            <v>0.0379746835443038</v>
          </cell>
          <cell r="F491">
            <v>4</v>
          </cell>
          <cell r="G491">
            <v>0.1111111111111111</v>
          </cell>
          <cell r="H491">
            <v>0.125</v>
          </cell>
          <cell r="I491">
            <v>0</v>
          </cell>
          <cell r="J491">
            <v>0</v>
          </cell>
          <cell r="K491">
            <v>0</v>
          </cell>
        </row>
        <row r="492">
          <cell r="B492" t="str">
            <v>    Legal:  Attorneys/Judges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B493" t="str">
            <v>    Legal:  Legal Support Workers</v>
          </cell>
          <cell r="C493">
            <v>3</v>
          </cell>
          <cell r="D493">
            <v>0.005940594059405941</v>
          </cell>
          <cell r="E493">
            <v>0.006329113924050633</v>
          </cell>
          <cell r="F493">
            <v>0</v>
          </cell>
          <cell r="G493">
            <v>0</v>
          </cell>
          <cell r="H493">
            <v>0</v>
          </cell>
          <cell r="I493">
            <v>1</v>
          </cell>
          <cell r="J493">
            <v>0.06666666666666667</v>
          </cell>
          <cell r="K493">
            <v>0.06666666666666667</v>
          </cell>
        </row>
        <row r="494">
          <cell r="B494" t="str">
            <v>    Education:  Early Childhoold Teachers</v>
          </cell>
          <cell r="C494">
            <v>12</v>
          </cell>
          <cell r="D494">
            <v>0.023762376237623763</v>
          </cell>
          <cell r="E494">
            <v>0.02531645569620253</v>
          </cell>
          <cell r="F494">
            <v>1</v>
          </cell>
          <cell r="G494">
            <v>0.027777777777777776</v>
          </cell>
          <cell r="H494">
            <v>0.03125</v>
          </cell>
          <cell r="I494">
            <v>1</v>
          </cell>
          <cell r="J494">
            <v>0.06666666666666667</v>
          </cell>
          <cell r="K494">
            <v>0.06666666666666667</v>
          </cell>
        </row>
        <row r="495">
          <cell r="B495" t="str">
            <v>    Education:  Elementary School Teachers</v>
          </cell>
          <cell r="C495">
            <v>18</v>
          </cell>
          <cell r="D495">
            <v>0.03564356435643564</v>
          </cell>
          <cell r="E495">
            <v>0.0379746835443038</v>
          </cell>
          <cell r="F495">
            <v>3</v>
          </cell>
          <cell r="G495">
            <v>0.08333333333333333</v>
          </cell>
          <cell r="H495">
            <v>0.09375</v>
          </cell>
          <cell r="I495">
            <v>0</v>
          </cell>
          <cell r="J495">
            <v>0</v>
          </cell>
          <cell r="K495">
            <v>0</v>
          </cell>
        </row>
        <row r="496">
          <cell r="B496" t="str">
            <v>    Education:  Middle School Teachers</v>
          </cell>
          <cell r="C496">
            <v>15</v>
          </cell>
          <cell r="D496">
            <v>0.0297029702970297</v>
          </cell>
          <cell r="E496">
            <v>0.03164556962025317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B497" t="str">
            <v>    Education:  Secondary School Teachers</v>
          </cell>
          <cell r="C497">
            <v>20</v>
          </cell>
          <cell r="D497">
            <v>0.039603960396039604</v>
          </cell>
          <cell r="E497">
            <v>0.04219409282700422</v>
          </cell>
          <cell r="F497">
            <v>1</v>
          </cell>
          <cell r="G497">
            <v>0.027777777777777776</v>
          </cell>
          <cell r="H497">
            <v>0.03125</v>
          </cell>
          <cell r="I497">
            <v>0</v>
          </cell>
          <cell r="J497">
            <v>0</v>
          </cell>
          <cell r="K497">
            <v>0</v>
          </cell>
        </row>
        <row r="498">
          <cell r="B498" t="str">
            <v>    Education:  Special Education Teachers</v>
          </cell>
          <cell r="C498">
            <v>15</v>
          </cell>
          <cell r="D498">
            <v>0.0297029702970297</v>
          </cell>
          <cell r="E498">
            <v>0.03164556962025317</v>
          </cell>
          <cell r="F498">
            <v>5</v>
          </cell>
          <cell r="G498">
            <v>0.1388888888888889</v>
          </cell>
          <cell r="H498">
            <v>0.15625</v>
          </cell>
          <cell r="I498">
            <v>2</v>
          </cell>
          <cell r="J498">
            <v>0.13333333333333333</v>
          </cell>
          <cell r="K498">
            <v>0.13333333333333333</v>
          </cell>
        </row>
        <row r="499">
          <cell r="B499" t="str">
            <v>    Education:  Other, except Administrators</v>
          </cell>
          <cell r="C499">
            <v>23</v>
          </cell>
          <cell r="D499">
            <v>0.04554455445544554</v>
          </cell>
          <cell r="E499">
            <v>0.04852320675105485</v>
          </cell>
          <cell r="F499">
            <v>3</v>
          </cell>
          <cell r="G499">
            <v>0.08333333333333333</v>
          </cell>
          <cell r="H499">
            <v>0.09375</v>
          </cell>
          <cell r="I499">
            <v>0</v>
          </cell>
          <cell r="J499">
            <v>0</v>
          </cell>
          <cell r="K499">
            <v>0</v>
          </cell>
        </row>
        <row r="500">
          <cell r="B500" t="str">
            <v>    Library Occupations</v>
          </cell>
          <cell r="C500">
            <v>7</v>
          </cell>
          <cell r="D500">
            <v>0.013861386138613862</v>
          </cell>
          <cell r="E500">
            <v>0.014767932489451477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B501" t="str">
            <v>    Art and Design Workers</v>
          </cell>
          <cell r="C501">
            <v>3</v>
          </cell>
          <cell r="D501">
            <v>0.005940594059405941</v>
          </cell>
          <cell r="E501">
            <v>0.006329113924050633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B502" t="str">
            <v>    Entertainment,Performers,Sports,&amp; Related</v>
          </cell>
          <cell r="C502">
            <v>4</v>
          </cell>
          <cell r="D502">
            <v>0.007920792079207921</v>
          </cell>
          <cell r="E502">
            <v>0.008438818565400843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B503" t="str">
            <v>    Media and Communication Workers</v>
          </cell>
          <cell r="C503">
            <v>6</v>
          </cell>
          <cell r="D503">
            <v>0.011881188118811881</v>
          </cell>
          <cell r="E503">
            <v>0.012658227848101266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B504" t="str">
            <v>    Sales</v>
          </cell>
          <cell r="C504">
            <v>31</v>
          </cell>
          <cell r="D504">
            <v>0.061386138613861385</v>
          </cell>
          <cell r="E504">
            <v>0.06540084388185655</v>
          </cell>
          <cell r="F504">
            <v>1</v>
          </cell>
          <cell r="G504">
            <v>0.027777777777777776</v>
          </cell>
          <cell r="H504">
            <v>0.03125</v>
          </cell>
          <cell r="I504">
            <v>1</v>
          </cell>
          <cell r="J504">
            <v>0.06666666666666667</v>
          </cell>
          <cell r="K504">
            <v>0.06666666666666667</v>
          </cell>
        </row>
        <row r="505">
          <cell r="B505" t="str">
            <v>    Office &amp; Administration</v>
          </cell>
          <cell r="C505">
            <v>35</v>
          </cell>
          <cell r="D505">
            <v>0.06930693069306931</v>
          </cell>
          <cell r="E505">
            <v>0.07383966244725738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B506" t="str">
            <v>    Protective Services</v>
          </cell>
          <cell r="C506">
            <v>8</v>
          </cell>
          <cell r="D506">
            <v>0.015841584158415842</v>
          </cell>
          <cell r="E506">
            <v>0.016877637130801686</v>
          </cell>
          <cell r="F506">
            <v>1</v>
          </cell>
          <cell r="G506">
            <v>0.027777777777777776</v>
          </cell>
          <cell r="H506">
            <v>0.03125</v>
          </cell>
          <cell r="I506">
            <v>0</v>
          </cell>
          <cell r="J506">
            <v>0</v>
          </cell>
          <cell r="K506">
            <v>0</v>
          </cell>
        </row>
        <row r="507">
          <cell r="B507" t="str">
            <v>    Food Preparation &amp; Serving</v>
          </cell>
          <cell r="C507">
            <v>13</v>
          </cell>
          <cell r="D507">
            <v>0.02574257425742574</v>
          </cell>
          <cell r="E507">
            <v>0.027426160337552744</v>
          </cell>
          <cell r="F507">
            <v>0</v>
          </cell>
          <cell r="G507">
            <v>0</v>
          </cell>
          <cell r="H507">
            <v>0</v>
          </cell>
          <cell r="I507">
            <v>1</v>
          </cell>
          <cell r="J507">
            <v>0.06666666666666667</v>
          </cell>
          <cell r="K507">
            <v>0.06666666666666667</v>
          </cell>
        </row>
        <row r="508">
          <cell r="B508" t="str">
            <v>    Buildings &amp; Grounds Maintenance</v>
          </cell>
          <cell r="C508">
            <v>1</v>
          </cell>
          <cell r="D508">
            <v>0.0019801980198019802</v>
          </cell>
          <cell r="E508">
            <v>0.002109704641350211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B509" t="str">
            <v>    Personal Care and Service</v>
          </cell>
          <cell r="C509">
            <v>6</v>
          </cell>
          <cell r="D509">
            <v>0.011881188118811881</v>
          </cell>
          <cell r="E509">
            <v>0.012658227848101266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B510" t="str">
            <v>    Farming, Fishing, and Forestry</v>
          </cell>
          <cell r="C510">
            <v>1</v>
          </cell>
          <cell r="D510">
            <v>0.0019801980198019802</v>
          </cell>
          <cell r="E510">
            <v>0.002109704641350211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B511" t="str">
            <v>    Construction &amp; Extractive</v>
          </cell>
          <cell r="C511">
            <v>2</v>
          </cell>
          <cell r="D511">
            <v>0.0039603960396039604</v>
          </cell>
          <cell r="E511">
            <v>0.004219409282700422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B512" t="str">
            <v>    Installation, Maintenance, &amp; Repair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B513" t="str">
            <v>    Production</v>
          </cell>
          <cell r="C513">
            <v>2</v>
          </cell>
          <cell r="D513">
            <v>0.0039603960396039604</v>
          </cell>
          <cell r="E513">
            <v>0.004219409282700422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B514" t="str">
            <v>    Transportation and Material Moving</v>
          </cell>
          <cell r="C514">
            <v>1</v>
          </cell>
          <cell r="D514">
            <v>0.0019801980198019802</v>
          </cell>
          <cell r="E514">
            <v>0.002109704641350211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B515" t="str">
            <v>    Military</v>
          </cell>
          <cell r="C515">
            <v>6</v>
          </cell>
          <cell r="D515">
            <v>0.011881188118811881</v>
          </cell>
          <cell r="E515">
            <v>0.012658227848101266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B516" t="str">
            <v>    No Response</v>
          </cell>
          <cell r="C516">
            <v>31</v>
          </cell>
          <cell r="D516">
            <v>0.061386138613861385</v>
          </cell>
          <cell r="E516" t="str">
            <v>--  </v>
          </cell>
          <cell r="F516">
            <v>4</v>
          </cell>
          <cell r="G516">
            <v>0.1111111111111111</v>
          </cell>
          <cell r="H516" t="str">
            <v>--  </v>
          </cell>
          <cell r="I516">
            <v>0</v>
          </cell>
          <cell r="J516">
            <v>0</v>
          </cell>
          <cell r="K516" t="str">
            <v>--  </v>
          </cell>
        </row>
        <row r="517">
          <cell r="A517" t="str">
            <v>*     "Other" includes American Indian/Alaskan Native, Asian/Pacific Islander, Hispanic, and Non-Resident Alien.</v>
          </cell>
        </row>
      </sheetData>
      <sheetData sheetId="4">
        <row r="1">
          <cell r="A1" t="str">
            <v>Southern Illinois University Edwardsville</v>
          </cell>
        </row>
        <row r="2">
          <cell r="A2" t="str">
            <v>Survey of 2002 Baccalaureate Graduates -- One Year Out</v>
          </cell>
        </row>
        <row r="3">
          <cell r="A3" t="str">
            <v>Survey Responses  --  Part II</v>
          </cell>
        </row>
        <row r="4">
          <cell r="A4" t="str">
            <v>Education Questions</v>
          </cell>
        </row>
        <row r="5">
          <cell r="D5" t="str">
            <v>Percent</v>
          </cell>
          <cell r="E5" t="str">
            <v>Percent</v>
          </cell>
        </row>
        <row r="6">
          <cell r="A6" t="str">
            <v>Summary</v>
          </cell>
          <cell r="D6" t="str">
            <v>of Survey</v>
          </cell>
          <cell r="E6" t="str">
            <v>of Question</v>
          </cell>
        </row>
        <row r="7">
          <cell r="C7" t="str">
            <v>Number</v>
          </cell>
          <cell r="D7" t="str">
            <v>Respondents</v>
          </cell>
          <cell r="E7" t="str">
            <v>Respondents</v>
          </cell>
        </row>
        <row r="8">
          <cell r="B8" t="str">
            <v>Number of Survey Respondents</v>
          </cell>
          <cell r="C8">
            <v>645</v>
          </cell>
          <cell r="D8">
            <v>1</v>
          </cell>
        </row>
        <row r="9">
          <cell r="A9" t="str">
            <v>10.          </v>
          </cell>
          <cell r="B9" t="str">
            <v>Enrolled in College or University Since </v>
          </cell>
        </row>
        <row r="10">
          <cell r="B10" t="str">
            <v>Degree?</v>
          </cell>
        </row>
        <row r="11">
          <cell r="B11" t="str">
            <v>    Yes, Full Time</v>
          </cell>
          <cell r="C11">
            <v>127</v>
          </cell>
          <cell r="D11">
            <v>0.19689922480620156</v>
          </cell>
          <cell r="E11">
            <v>0.1984375</v>
          </cell>
        </row>
        <row r="12">
          <cell r="B12" t="str">
            <v>    Yes, Part Time</v>
          </cell>
          <cell r="C12">
            <v>74</v>
          </cell>
          <cell r="D12">
            <v>0.11472868217054263</v>
          </cell>
          <cell r="E12">
            <v>0.115625</v>
          </cell>
        </row>
        <row r="13">
          <cell r="B13" t="str">
            <v>    No</v>
          </cell>
          <cell r="C13">
            <v>439</v>
          </cell>
          <cell r="D13">
            <v>0.6806201550387597</v>
          </cell>
          <cell r="E13">
            <v>0.6859375</v>
          </cell>
        </row>
        <row r="14">
          <cell r="B14" t="str">
            <v>    No Response</v>
          </cell>
          <cell r="C14">
            <v>5</v>
          </cell>
          <cell r="D14">
            <v>0.007751937984496124</v>
          </cell>
          <cell r="E14" t="str">
            <v>--  </v>
          </cell>
        </row>
        <row r="15">
          <cell r="A15" t="str">
            <v>11.</v>
          </cell>
          <cell r="B15" t="str">
            <v>If Enrolled Since Degree, Pursuing or</v>
          </cell>
        </row>
        <row r="16">
          <cell r="B16" t="str">
            <v>Have Completed an Additional Degree?</v>
          </cell>
        </row>
        <row r="17">
          <cell r="B17" t="str">
            <v>    Yes</v>
          </cell>
          <cell r="C17">
            <v>180</v>
          </cell>
          <cell r="D17">
            <v>0.27906976744186046</v>
          </cell>
          <cell r="E17">
            <v>0.631578947368421</v>
          </cell>
        </row>
        <row r="18">
          <cell r="B18" t="str">
            <v>    No</v>
          </cell>
          <cell r="C18">
            <v>105</v>
          </cell>
          <cell r="D18">
            <v>0.16279069767441862</v>
          </cell>
          <cell r="E18">
            <v>0.3684210526315789</v>
          </cell>
        </row>
        <row r="19">
          <cell r="B19" t="str">
            <v>    No Response</v>
          </cell>
          <cell r="C19">
            <v>360</v>
          </cell>
          <cell r="D19">
            <v>0.5581395348837209</v>
          </cell>
          <cell r="E19" t="str">
            <v>--  </v>
          </cell>
        </row>
        <row r="21">
          <cell r="B21" t="str">
            <v>The remaining questions in Part II were to be answered only by respondents who were pursuing or had completed another degree.</v>
          </cell>
          <cell r="C21">
            <v>180</v>
          </cell>
          <cell r="D21">
            <v>1</v>
          </cell>
        </row>
        <row r="22">
          <cell r="A22" t="str">
            <v>11b.</v>
          </cell>
          <cell r="B22" t="str">
            <v>Pursuing or Completed Which Degree?</v>
          </cell>
        </row>
        <row r="23">
          <cell r="B23" t="str">
            <v>    Associate's</v>
          </cell>
          <cell r="C23">
            <v>2</v>
          </cell>
          <cell r="D23">
            <v>0.011111111111111112</v>
          </cell>
          <cell r="E23">
            <v>0.0111731843575419</v>
          </cell>
        </row>
        <row r="24">
          <cell r="B24" t="str">
            <v>    Second Bachelor's</v>
          </cell>
          <cell r="C24">
            <v>5</v>
          </cell>
          <cell r="D24">
            <v>0.027777777777777776</v>
          </cell>
          <cell r="E24">
            <v>0.027932960893854747</v>
          </cell>
        </row>
        <row r="25">
          <cell r="B25" t="str">
            <v>    Academic Master's (MA, MS, MEd, etc)</v>
          </cell>
          <cell r="C25">
            <v>84</v>
          </cell>
          <cell r="D25">
            <v>0.4666666666666667</v>
          </cell>
          <cell r="E25">
            <v>0.4692737430167598</v>
          </cell>
        </row>
        <row r="26">
          <cell r="B26" t="str">
            <v>    Prof. Master's or Ed Specialist</v>
          </cell>
          <cell r="C26">
            <v>59</v>
          </cell>
          <cell r="D26">
            <v>0.3277777777777778</v>
          </cell>
          <cell r="E26">
            <v>0.329608938547486</v>
          </cell>
        </row>
        <row r="27">
          <cell r="B27" t="str">
            <v>    Medicine (MD, OD)</v>
          </cell>
          <cell r="C27">
            <v>1</v>
          </cell>
          <cell r="D27">
            <v>0.005555555555555556</v>
          </cell>
          <cell r="E27">
            <v>0.00558659217877095</v>
          </cell>
        </row>
        <row r="28">
          <cell r="B28" t="str">
            <v>    Health Prof. (dentistry, pharmacy, etc.)</v>
          </cell>
          <cell r="C28">
            <v>5</v>
          </cell>
          <cell r="D28">
            <v>0.027777777777777776</v>
          </cell>
          <cell r="E28">
            <v>0.027932960893854747</v>
          </cell>
        </row>
        <row r="29">
          <cell r="B29" t="str">
            <v>   Theology/Divinity</v>
          </cell>
          <cell r="C29">
            <v>0</v>
          </cell>
          <cell r="D29">
            <v>0</v>
          </cell>
          <cell r="E29">
            <v>0</v>
          </cell>
        </row>
        <row r="30">
          <cell r="B30" t="str">
            <v>    Law (LLB, JD)</v>
          </cell>
          <cell r="C30">
            <v>6</v>
          </cell>
          <cell r="D30">
            <v>0.03333333333333333</v>
          </cell>
          <cell r="E30">
            <v>0.0335195530726257</v>
          </cell>
        </row>
        <row r="31">
          <cell r="B31" t="str">
            <v>    Doctorate (PhD, EdD, DA, DBA, etc.)</v>
          </cell>
          <cell r="C31">
            <v>6</v>
          </cell>
          <cell r="D31">
            <v>0.03333333333333333</v>
          </cell>
          <cell r="E31">
            <v>0.0335195530726257</v>
          </cell>
        </row>
        <row r="32">
          <cell r="B32" t="str">
            <v>    Other</v>
          </cell>
          <cell r="C32">
            <v>11</v>
          </cell>
          <cell r="D32">
            <v>0.06111111111111111</v>
          </cell>
          <cell r="E32">
            <v>0.061452513966480445</v>
          </cell>
        </row>
        <row r="33">
          <cell r="B33" t="str">
            <v>    No Response</v>
          </cell>
          <cell r="C33">
            <v>1</v>
          </cell>
          <cell r="D33">
            <v>0.005555555555555556</v>
          </cell>
          <cell r="E33" t="str">
            <v>--  </v>
          </cell>
        </row>
        <row r="34">
          <cell r="A34" t="str">
            <v>12.</v>
          </cell>
          <cell r="B34" t="str">
            <v>How Well Bach. Degree Prepared You</v>
          </cell>
        </row>
        <row r="35">
          <cell r="B35" t="str">
            <v>for Additional Degree</v>
          </cell>
        </row>
        <row r="36">
          <cell r="B36" t="str">
            <v>    Very Well</v>
          </cell>
          <cell r="C36">
            <v>51</v>
          </cell>
          <cell r="D36">
            <v>0.2833333333333333</v>
          </cell>
          <cell r="E36">
            <v>0.2849162011173184</v>
          </cell>
        </row>
        <row r="37">
          <cell r="B37" t="str">
            <v>    Well</v>
          </cell>
          <cell r="C37">
            <v>71</v>
          </cell>
          <cell r="D37">
            <v>0.39444444444444443</v>
          </cell>
          <cell r="E37">
            <v>0.39664804469273746</v>
          </cell>
        </row>
        <row r="38">
          <cell r="B38" t="str">
            <v>    Adequately</v>
          </cell>
          <cell r="C38">
            <v>45</v>
          </cell>
          <cell r="D38">
            <v>0.25</v>
          </cell>
          <cell r="E38">
            <v>0.25139664804469275</v>
          </cell>
        </row>
        <row r="39">
          <cell r="B39" t="str">
            <v>    Inadequately</v>
          </cell>
          <cell r="C39">
            <v>7</v>
          </cell>
          <cell r="D39">
            <v>0.03888888888888889</v>
          </cell>
          <cell r="E39">
            <v>0.03910614525139665</v>
          </cell>
        </row>
        <row r="40">
          <cell r="B40" t="str">
            <v>    Poorly</v>
          </cell>
          <cell r="C40">
            <v>2</v>
          </cell>
          <cell r="D40">
            <v>0.011111111111111112</v>
          </cell>
          <cell r="E40">
            <v>0.0111731843575419</v>
          </cell>
        </row>
        <row r="41">
          <cell r="B41" t="str">
            <v>    Very Poorly</v>
          </cell>
          <cell r="C41">
            <v>3</v>
          </cell>
          <cell r="D41">
            <v>0.016666666666666666</v>
          </cell>
          <cell r="E41">
            <v>0.01675977653631285</v>
          </cell>
        </row>
        <row r="42">
          <cell r="B42" t="str">
            <v>    No Response</v>
          </cell>
          <cell r="C42">
            <v>1</v>
          </cell>
          <cell r="D42">
            <v>0.005555555555555556</v>
          </cell>
          <cell r="E42" t="str">
            <v>--  </v>
          </cell>
        </row>
        <row r="43">
          <cell r="A43" t="str">
            <v>Southern Illinois University Edwardsville</v>
          </cell>
        </row>
        <row r="44">
          <cell r="A44" t="str">
            <v>Survey of 2002 Baccalaureate Graduates -- One Year Out</v>
          </cell>
        </row>
        <row r="45">
          <cell r="A45" t="str">
            <v>Survey Responses  --  Part II</v>
          </cell>
        </row>
        <row r="46">
          <cell r="A46" t="str">
            <v>Education Questions</v>
          </cell>
        </row>
        <row r="47">
          <cell r="C47" t="str">
            <v>Male</v>
          </cell>
        </row>
        <row r="48">
          <cell r="D48" t="str">
            <v>Percent</v>
          </cell>
          <cell r="E48" t="str">
            <v>Percent</v>
          </cell>
        </row>
        <row r="49">
          <cell r="B49" t="str">
            <v>Gender Detail</v>
          </cell>
          <cell r="D49" t="str">
            <v>of Survey</v>
          </cell>
          <cell r="E49" t="str">
            <v>of Question</v>
          </cell>
        </row>
        <row r="50">
          <cell r="C50" t="str">
            <v>Number</v>
          </cell>
          <cell r="D50" t="str">
            <v>Respondents</v>
          </cell>
          <cell r="E50" t="str">
            <v>Respondents</v>
          </cell>
        </row>
        <row r="51">
          <cell r="A51" t="str">
            <v>Number of Survey Respondents</v>
          </cell>
          <cell r="C51">
            <v>211</v>
          </cell>
          <cell r="D51">
            <v>1</v>
          </cell>
        </row>
        <row r="52">
          <cell r="A52" t="str">
            <v>10.</v>
          </cell>
          <cell r="B52" t="str">
            <v>Enrolled in College or University</v>
          </cell>
        </row>
        <row r="53">
          <cell r="B53" t="str">
            <v>Since Degree?</v>
          </cell>
        </row>
        <row r="54">
          <cell r="B54" t="str">
            <v>    Yes, Full Time</v>
          </cell>
          <cell r="C54">
            <v>42</v>
          </cell>
          <cell r="D54">
            <v>0.1990521327014218</v>
          </cell>
          <cell r="E54">
            <v>0.20192307692307693</v>
          </cell>
        </row>
        <row r="55">
          <cell r="B55" t="str">
            <v>    Yes, Part Time</v>
          </cell>
          <cell r="C55">
            <v>24</v>
          </cell>
          <cell r="D55">
            <v>0.11374407582938388</v>
          </cell>
          <cell r="E55">
            <v>0.11538461538461539</v>
          </cell>
        </row>
        <row r="56">
          <cell r="B56" t="str">
            <v>    No</v>
          </cell>
          <cell r="C56">
            <v>142</v>
          </cell>
          <cell r="D56">
            <v>0.6729857819905213</v>
          </cell>
          <cell r="E56">
            <v>0.6826923076923077</v>
          </cell>
        </row>
        <row r="57">
          <cell r="B57" t="str">
            <v>    No Response</v>
          </cell>
          <cell r="C57">
            <v>3</v>
          </cell>
          <cell r="D57">
            <v>0.014218009478672985</v>
          </cell>
          <cell r="E57" t="str">
            <v>--  </v>
          </cell>
        </row>
        <row r="58">
          <cell r="A58" t="str">
            <v>11.</v>
          </cell>
          <cell r="B58" t="str">
            <v>If Enrolled Since Degree, Pursuing or</v>
          </cell>
        </row>
        <row r="59">
          <cell r="B59" t="str">
            <v>Have Completed an Additional Degree?</v>
          </cell>
        </row>
        <row r="60">
          <cell r="B60" t="str">
            <v>    Yes</v>
          </cell>
          <cell r="C60">
            <v>60</v>
          </cell>
          <cell r="D60">
            <v>0.2843601895734597</v>
          </cell>
          <cell r="E60">
            <v>0.6185567010309279</v>
          </cell>
        </row>
        <row r="61">
          <cell r="B61" t="str">
            <v>    No</v>
          </cell>
          <cell r="C61">
            <v>37</v>
          </cell>
          <cell r="D61">
            <v>0.17535545023696683</v>
          </cell>
          <cell r="E61">
            <v>0.38144329896907214</v>
          </cell>
        </row>
        <row r="62">
          <cell r="B62" t="str">
            <v>    No Response</v>
          </cell>
          <cell r="C62">
            <v>114</v>
          </cell>
          <cell r="D62">
            <v>0.5402843601895735</v>
          </cell>
          <cell r="E62" t="str">
            <v>--  </v>
          </cell>
        </row>
        <row r="64">
          <cell r="B64" t="str">
            <v>The remaining questions in Part II were to be answered only by respondents who were pursuing or had completed another degree.</v>
          </cell>
          <cell r="C64">
            <v>60</v>
          </cell>
          <cell r="D64">
            <v>1</v>
          </cell>
          <cell r="F64">
            <v>120</v>
          </cell>
          <cell r="G64">
            <v>1</v>
          </cell>
        </row>
        <row r="65">
          <cell r="A65" t="str">
            <v>11b.</v>
          </cell>
          <cell r="B65" t="str">
            <v>Pursuing or Completed Which Degree?</v>
          </cell>
        </row>
        <row r="66">
          <cell r="B66" t="str">
            <v>    Associate's</v>
          </cell>
          <cell r="C66">
            <v>0</v>
          </cell>
          <cell r="D66">
            <v>0</v>
          </cell>
          <cell r="E66">
            <v>0</v>
          </cell>
          <cell r="F66">
            <v>2</v>
          </cell>
          <cell r="G66">
            <v>0.016666666666666666</v>
          </cell>
          <cell r="H66">
            <v>0.01680672268907563</v>
          </cell>
        </row>
        <row r="67">
          <cell r="B67" t="str">
            <v>    Second Bachelor's</v>
          </cell>
          <cell r="C67">
            <v>3</v>
          </cell>
          <cell r="D67">
            <v>0.05</v>
          </cell>
          <cell r="E67">
            <v>0.05</v>
          </cell>
          <cell r="F67">
            <v>2</v>
          </cell>
          <cell r="G67">
            <v>0.016666666666666666</v>
          </cell>
          <cell r="H67">
            <v>0.01680672268907563</v>
          </cell>
        </row>
        <row r="68">
          <cell r="B68" t="str">
            <v>    Academic Master's (MA, MS, MEd, etc)</v>
          </cell>
          <cell r="C68">
            <v>26</v>
          </cell>
          <cell r="D68">
            <v>0.43333333333333335</v>
          </cell>
          <cell r="E68">
            <v>0.43333333333333335</v>
          </cell>
          <cell r="F68">
            <v>58</v>
          </cell>
          <cell r="G68">
            <v>0.48333333333333334</v>
          </cell>
          <cell r="H68">
            <v>0.48739495798319327</v>
          </cell>
        </row>
        <row r="69">
          <cell r="B69" t="str">
            <v>    Prof. Master's of Ed Specialist</v>
          </cell>
          <cell r="C69">
            <v>28</v>
          </cell>
          <cell r="D69">
            <v>0.4666666666666667</v>
          </cell>
          <cell r="E69">
            <v>0.4666666666666667</v>
          </cell>
          <cell r="F69">
            <v>31</v>
          </cell>
          <cell r="G69">
            <v>0.25833333333333336</v>
          </cell>
          <cell r="H69">
            <v>0.2605042016806723</v>
          </cell>
        </row>
        <row r="70">
          <cell r="B70" t="str">
            <v>    Medicine (MD, OD)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  <cell r="G70">
            <v>0.008333333333333333</v>
          </cell>
          <cell r="H70">
            <v>0.008403361344537815</v>
          </cell>
        </row>
        <row r="71">
          <cell r="B71" t="str">
            <v>    Health Prof. (dentistry, pharmacy, etc.)</v>
          </cell>
          <cell r="C71">
            <v>1</v>
          </cell>
          <cell r="D71">
            <v>0.016666666666666666</v>
          </cell>
          <cell r="E71">
            <v>0.016666666666666666</v>
          </cell>
          <cell r="F71">
            <v>4</v>
          </cell>
          <cell r="G71">
            <v>0.03333333333333333</v>
          </cell>
          <cell r="H71">
            <v>0.03361344537815126</v>
          </cell>
        </row>
        <row r="72">
          <cell r="B72" t="str">
            <v>   Theology/Divinity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B73" t="str">
            <v>    Law (LLB, JD)</v>
          </cell>
          <cell r="C73">
            <v>1</v>
          </cell>
          <cell r="D73">
            <v>0.016666666666666666</v>
          </cell>
          <cell r="E73">
            <v>0.016666666666666666</v>
          </cell>
          <cell r="F73">
            <v>5</v>
          </cell>
          <cell r="G73">
            <v>0.041666666666666664</v>
          </cell>
          <cell r="H73">
            <v>0.04201680672268908</v>
          </cell>
        </row>
        <row r="74">
          <cell r="B74" t="str">
            <v>    Doctorate (PhD, EdD, DA, DBA, etc.)</v>
          </cell>
          <cell r="C74">
            <v>1</v>
          </cell>
          <cell r="D74">
            <v>0.016666666666666666</v>
          </cell>
          <cell r="E74">
            <v>0.016666666666666666</v>
          </cell>
          <cell r="F74">
            <v>5</v>
          </cell>
          <cell r="G74">
            <v>0.041666666666666664</v>
          </cell>
          <cell r="H74">
            <v>0.04201680672268908</v>
          </cell>
        </row>
        <row r="75">
          <cell r="B75" t="str">
            <v>    Other</v>
          </cell>
          <cell r="C75">
            <v>0</v>
          </cell>
          <cell r="D75">
            <v>0</v>
          </cell>
          <cell r="E75">
            <v>0</v>
          </cell>
          <cell r="F75">
            <v>11</v>
          </cell>
          <cell r="G75">
            <v>0.09166666666666666</v>
          </cell>
          <cell r="H75">
            <v>0.09243697478991597</v>
          </cell>
        </row>
        <row r="76">
          <cell r="B76" t="str">
            <v>    No Response</v>
          </cell>
          <cell r="C76">
            <v>0</v>
          </cell>
          <cell r="D76">
            <v>0</v>
          </cell>
          <cell r="E76" t="str">
            <v>--  </v>
          </cell>
          <cell r="F76">
            <v>1</v>
          </cell>
          <cell r="G76">
            <v>0.008333333333333333</v>
          </cell>
          <cell r="H76" t="str">
            <v>--  </v>
          </cell>
        </row>
        <row r="77">
          <cell r="A77" t="str">
            <v>12.</v>
          </cell>
          <cell r="B77" t="str">
            <v>How Well Bach. Degree Prepared You</v>
          </cell>
        </row>
        <row r="78">
          <cell r="B78" t="str">
            <v>For Additional Degree</v>
          </cell>
        </row>
        <row r="79">
          <cell r="B79" t="str">
            <v>    Very Well</v>
          </cell>
          <cell r="C79">
            <v>15</v>
          </cell>
          <cell r="D79">
            <v>0.25</v>
          </cell>
          <cell r="E79">
            <v>0.25</v>
          </cell>
          <cell r="F79">
            <v>36</v>
          </cell>
          <cell r="G79">
            <v>0.3</v>
          </cell>
          <cell r="H79">
            <v>0.3025210084033613</v>
          </cell>
        </row>
        <row r="80">
          <cell r="B80" t="str">
            <v>    Well</v>
          </cell>
          <cell r="C80">
            <v>27</v>
          </cell>
          <cell r="D80">
            <v>0.45</v>
          </cell>
          <cell r="E80">
            <v>0.45</v>
          </cell>
          <cell r="F80">
            <v>44</v>
          </cell>
          <cell r="G80">
            <v>0.36666666666666664</v>
          </cell>
          <cell r="H80">
            <v>0.3697478991596639</v>
          </cell>
        </row>
        <row r="81">
          <cell r="B81" t="str">
            <v>    Adequately</v>
          </cell>
          <cell r="C81">
            <v>13</v>
          </cell>
          <cell r="D81">
            <v>0.21666666666666667</v>
          </cell>
          <cell r="E81">
            <v>0.21666666666666667</v>
          </cell>
          <cell r="F81">
            <v>32</v>
          </cell>
          <cell r="G81">
            <v>0.26666666666666666</v>
          </cell>
          <cell r="H81">
            <v>0.2689075630252101</v>
          </cell>
        </row>
        <row r="82">
          <cell r="B82" t="str">
            <v>    Inadequately</v>
          </cell>
          <cell r="C82">
            <v>4</v>
          </cell>
          <cell r="D82">
            <v>0.06666666666666667</v>
          </cell>
          <cell r="E82">
            <v>0.06666666666666667</v>
          </cell>
          <cell r="F82">
            <v>3</v>
          </cell>
          <cell r="G82">
            <v>0.025</v>
          </cell>
          <cell r="H82">
            <v>0.025210084033613446</v>
          </cell>
        </row>
        <row r="83">
          <cell r="B83" t="str">
            <v>    Poorly</v>
          </cell>
          <cell r="C83">
            <v>0</v>
          </cell>
          <cell r="D83">
            <v>0</v>
          </cell>
          <cell r="E83">
            <v>0</v>
          </cell>
          <cell r="F83">
            <v>2</v>
          </cell>
          <cell r="G83">
            <v>0.016666666666666666</v>
          </cell>
          <cell r="H83">
            <v>0.01680672268907563</v>
          </cell>
        </row>
        <row r="84">
          <cell r="B84" t="str">
            <v>    Very Poorly</v>
          </cell>
          <cell r="C84">
            <v>1</v>
          </cell>
          <cell r="D84">
            <v>0.016666666666666666</v>
          </cell>
          <cell r="E84">
            <v>0.016666666666666666</v>
          </cell>
          <cell r="F84">
            <v>2</v>
          </cell>
          <cell r="G84">
            <v>0.016666666666666666</v>
          </cell>
          <cell r="H84">
            <v>0.01680672268907563</v>
          </cell>
        </row>
        <row r="85">
          <cell r="B85" t="str">
            <v>    No Response</v>
          </cell>
          <cell r="C85">
            <v>0</v>
          </cell>
          <cell r="D85">
            <v>0</v>
          </cell>
          <cell r="E85" t="str">
            <v>--  </v>
          </cell>
          <cell r="F85">
            <v>1</v>
          </cell>
          <cell r="G85">
            <v>0.008333333333333333</v>
          </cell>
          <cell r="H85" t="str">
            <v>--  </v>
          </cell>
        </row>
        <row r="86">
          <cell r="A86" t="str">
            <v>Survey of 2002 Baccalaureate Graduates -- One Year Out</v>
          </cell>
        </row>
        <row r="87">
          <cell r="A87" t="str">
            <v>Survey Responses  --  Part II</v>
          </cell>
        </row>
        <row r="88">
          <cell r="A88" t="str">
            <v>Education Questions</v>
          </cell>
        </row>
        <row r="89">
          <cell r="C89" t="str">
            <v>White, Non-Hispanic</v>
          </cell>
          <cell r="F89" t="str">
            <v>Black, Non-Hispanic</v>
          </cell>
        </row>
        <row r="90">
          <cell r="D90" t="str">
            <v>Percent</v>
          </cell>
          <cell r="E90" t="str">
            <v>Percent</v>
          </cell>
          <cell r="G90" t="str">
            <v>Percent</v>
          </cell>
          <cell r="H90" t="str">
            <v>Percent</v>
          </cell>
        </row>
        <row r="91">
          <cell r="B91" t="str">
            <v>Race/Ethnic Detail</v>
          </cell>
          <cell r="D91" t="str">
            <v>of Survey</v>
          </cell>
          <cell r="E91" t="str">
            <v>of Question</v>
          </cell>
          <cell r="G91" t="str">
            <v>of Survey</v>
          </cell>
          <cell r="H91" t="str">
            <v>of Question</v>
          </cell>
        </row>
        <row r="92">
          <cell r="C92" t="str">
            <v>Number</v>
          </cell>
          <cell r="D92" t="str">
            <v>Respondents</v>
          </cell>
          <cell r="E92" t="str">
            <v>Respondents</v>
          </cell>
          <cell r="F92" t="str">
            <v>Number</v>
          </cell>
          <cell r="G92" t="str">
            <v>Respondents</v>
          </cell>
          <cell r="H92" t="str">
            <v>Respondents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2"/>
      <sheetName val="Part 2-Schools"/>
      <sheetName val="Part 2-Schools-char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RT4"/>
      <sheetName val="School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t5"/>
      <sheetName val="Part5-schoo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1">
      <selection activeCell="B15" sqref="B15"/>
    </sheetView>
  </sheetViews>
  <sheetFormatPr defaultColWidth="9.140625" defaultRowHeight="12.75"/>
  <cols>
    <col min="1" max="1" width="21.28125" style="112" customWidth="1"/>
    <col min="2" max="2" width="58.8515625" style="111" customWidth="1"/>
    <col min="3" max="16384" width="9.140625" style="112" customWidth="1"/>
  </cols>
  <sheetData>
    <row r="1" ht="15.75">
      <c r="A1" s="47" t="s">
        <v>0</v>
      </c>
    </row>
    <row r="2" ht="15.75">
      <c r="A2" s="113" t="s">
        <v>103</v>
      </c>
    </row>
    <row r="4" spans="1:2" ht="15">
      <c r="A4" s="112" t="s">
        <v>86</v>
      </c>
      <c r="B4" s="114" t="s">
        <v>2</v>
      </c>
    </row>
    <row r="5" spans="1:2" ht="15">
      <c r="A5" s="112" t="s">
        <v>104</v>
      </c>
      <c r="B5" s="115" t="s">
        <v>20</v>
      </c>
    </row>
    <row r="6" spans="1:5" ht="15">
      <c r="A6" s="112" t="s">
        <v>442</v>
      </c>
      <c r="B6" s="449" t="s">
        <v>443</v>
      </c>
      <c r="C6" s="450"/>
      <c r="D6" s="450"/>
      <c r="E6" s="450"/>
    </row>
    <row r="7" spans="1:2" ht="15">
      <c r="A7" s="112" t="s">
        <v>105</v>
      </c>
      <c r="B7" s="111" t="s">
        <v>106</v>
      </c>
    </row>
    <row r="8" spans="1:11" ht="15">
      <c r="A8" s="112" t="s">
        <v>437</v>
      </c>
      <c r="B8" s="451" t="s">
        <v>444</v>
      </c>
      <c r="C8" s="451"/>
      <c r="D8" s="451"/>
      <c r="E8" s="451"/>
      <c r="F8" s="451"/>
      <c r="G8" s="451"/>
      <c r="H8" s="451"/>
      <c r="I8" s="451"/>
      <c r="J8" s="451"/>
      <c r="K8" s="451"/>
    </row>
    <row r="9" spans="1:8" ht="15">
      <c r="A9" s="112" t="s">
        <v>439</v>
      </c>
      <c r="B9" s="111" t="s">
        <v>445</v>
      </c>
      <c r="C9" s="452"/>
      <c r="D9" s="452"/>
      <c r="E9" s="452"/>
      <c r="F9" s="452"/>
      <c r="G9" s="452"/>
      <c r="H9" s="452"/>
    </row>
    <row r="10" spans="1:2" ht="15">
      <c r="A10" s="112" t="s">
        <v>108</v>
      </c>
      <c r="B10" s="111" t="s">
        <v>109</v>
      </c>
    </row>
    <row r="11" spans="1:2" ht="15">
      <c r="A11" s="112" t="s">
        <v>440</v>
      </c>
      <c r="B11" s="111" t="s">
        <v>446</v>
      </c>
    </row>
    <row r="12" spans="1:2" ht="15">
      <c r="A12" s="112" t="s">
        <v>110</v>
      </c>
      <c r="B12" s="116" t="s">
        <v>111</v>
      </c>
    </row>
    <row r="13" spans="1:2" ht="15">
      <c r="A13" s="112" t="s">
        <v>112</v>
      </c>
      <c r="B13" s="117" t="s">
        <v>113</v>
      </c>
    </row>
    <row r="14" spans="1:2" ht="15">
      <c r="A14" s="112" t="s">
        <v>114</v>
      </c>
      <c r="B14" s="118" t="s">
        <v>115</v>
      </c>
    </row>
    <row r="15" spans="1:2" ht="15">
      <c r="A15" s="112" t="s">
        <v>441</v>
      </c>
      <c r="B15" s="452" t="s">
        <v>438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C9" sqref="C9"/>
    </sheetView>
  </sheetViews>
  <sheetFormatPr defaultColWidth="9.140625" defaultRowHeight="12.75"/>
  <cols>
    <col min="1" max="1" width="3.28125" style="312" customWidth="1"/>
    <col min="2" max="2" width="40.28125" style="312" customWidth="1"/>
    <col min="3" max="7" width="10.57421875" style="312" customWidth="1"/>
    <col min="8" max="8" width="11.8515625" style="312" customWidth="1"/>
    <col min="9" max="16384" width="8.00390625" style="312" customWidth="1"/>
  </cols>
  <sheetData>
    <row r="1" spans="1:8" ht="12.75">
      <c r="A1" s="309" t="s">
        <v>0</v>
      </c>
      <c r="B1" s="310"/>
      <c r="C1" s="310"/>
      <c r="D1" s="310"/>
      <c r="E1" s="310"/>
      <c r="F1" s="310"/>
      <c r="G1" s="310"/>
      <c r="H1" s="311"/>
    </row>
    <row r="2" spans="1:8" ht="12.75">
      <c r="A2" s="313" t="s">
        <v>1</v>
      </c>
      <c r="B2" s="314"/>
      <c r="C2" s="314"/>
      <c r="D2" s="314"/>
      <c r="E2" s="314"/>
      <c r="F2" s="314"/>
      <c r="G2" s="314"/>
      <c r="H2" s="315"/>
    </row>
    <row r="3" spans="1:8" ht="12.75">
      <c r="A3" s="165" t="s">
        <v>313</v>
      </c>
      <c r="B3" s="314"/>
      <c r="C3" s="314"/>
      <c r="D3" s="314"/>
      <c r="E3" s="314"/>
      <c r="F3" s="314"/>
      <c r="G3" s="314"/>
      <c r="H3" s="315"/>
    </row>
    <row r="4" spans="1:17" ht="12.75">
      <c r="A4" s="316" t="s">
        <v>111</v>
      </c>
      <c r="B4" s="317"/>
      <c r="C4" s="317"/>
      <c r="D4" s="317"/>
      <c r="E4" s="317"/>
      <c r="F4" s="317"/>
      <c r="G4" s="317"/>
      <c r="H4" s="317"/>
      <c r="I4" s="314"/>
      <c r="J4" s="314"/>
      <c r="K4" s="314"/>
      <c r="L4" s="314"/>
      <c r="M4" s="314"/>
      <c r="N4" s="314"/>
      <c r="O4" s="314"/>
      <c r="P4" s="314"/>
      <c r="Q4" s="314"/>
    </row>
    <row r="5" spans="1:17" ht="4.5" customHeight="1">
      <c r="A5" s="318"/>
      <c r="B5" s="311"/>
      <c r="H5" s="314"/>
      <c r="I5" s="314"/>
      <c r="J5" s="314"/>
      <c r="K5" s="314"/>
      <c r="L5" s="314"/>
      <c r="M5" s="314"/>
      <c r="N5" s="314"/>
      <c r="O5" s="314"/>
      <c r="P5" s="314"/>
      <c r="Q5" s="314"/>
    </row>
    <row r="6" spans="1:17" ht="17.25" customHeight="1">
      <c r="A6" s="319" t="s">
        <v>87</v>
      </c>
      <c r="B6" s="320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14"/>
      <c r="Q6" s="314"/>
    </row>
    <row r="7" spans="1:17" ht="11.25">
      <c r="A7" s="322"/>
      <c r="B7" s="323" t="s">
        <v>117</v>
      </c>
      <c r="C7" s="324">
        <v>239</v>
      </c>
      <c r="D7" s="325">
        <v>175</v>
      </c>
      <c r="E7" s="325">
        <v>136</v>
      </c>
      <c r="F7" s="325">
        <v>39</v>
      </c>
      <c r="G7" s="325">
        <v>56</v>
      </c>
      <c r="H7" s="325">
        <v>645</v>
      </c>
      <c r="I7" s="314"/>
      <c r="J7" s="109"/>
      <c r="K7" s="109"/>
      <c r="L7" s="109"/>
      <c r="M7" s="109"/>
      <c r="N7" s="109"/>
      <c r="O7" s="109"/>
      <c r="P7" s="327"/>
      <c r="Q7" s="314"/>
    </row>
    <row r="8" spans="1:17" ht="11.25">
      <c r="A8" s="326" t="s">
        <v>314</v>
      </c>
      <c r="B8" s="327" t="s">
        <v>315</v>
      </c>
      <c r="C8" s="321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27"/>
      <c r="Q8" s="314"/>
    </row>
    <row r="9" spans="1:17" ht="11.25">
      <c r="A9" s="321"/>
      <c r="B9" s="327" t="s">
        <v>316</v>
      </c>
      <c r="C9" s="90">
        <v>0.35864978902953587</v>
      </c>
      <c r="D9" s="91">
        <v>0.19540229885057472</v>
      </c>
      <c r="E9" s="91">
        <v>0.2426470588235294</v>
      </c>
      <c r="F9" s="91">
        <v>0.23076923076923078</v>
      </c>
      <c r="G9" s="91">
        <v>0.16071428571428573</v>
      </c>
      <c r="H9" s="91">
        <v>0.26479750778816197</v>
      </c>
      <c r="I9" s="314"/>
      <c r="J9" s="314"/>
      <c r="K9" s="314"/>
      <c r="L9" s="314"/>
      <c r="M9" s="314"/>
      <c r="N9" s="314"/>
      <c r="O9" s="314"/>
      <c r="P9" s="327"/>
      <c r="Q9" s="314"/>
    </row>
    <row r="10" spans="1:17" ht="11.25">
      <c r="A10" s="321"/>
      <c r="B10" s="327" t="s">
        <v>317</v>
      </c>
      <c r="C10" s="90">
        <v>0.45569620253164556</v>
      </c>
      <c r="D10" s="91">
        <v>0.5287356321839081</v>
      </c>
      <c r="E10" s="91">
        <v>0.47794117647058826</v>
      </c>
      <c r="F10" s="91">
        <v>0.5128205128205128</v>
      </c>
      <c r="G10" s="91">
        <v>0.4107142857142857</v>
      </c>
      <c r="H10" s="91">
        <v>0.4797507788161994</v>
      </c>
      <c r="I10" s="314"/>
      <c r="J10" s="314"/>
      <c r="K10" s="314"/>
      <c r="L10" s="314"/>
      <c r="M10" s="314"/>
      <c r="N10" s="314"/>
      <c r="O10" s="314"/>
      <c r="P10" s="327"/>
      <c r="Q10" s="314"/>
    </row>
    <row r="11" spans="1:17" ht="11.25">
      <c r="A11" s="321"/>
      <c r="B11" s="327" t="s">
        <v>318</v>
      </c>
      <c r="C11" s="90">
        <v>0.16033755274261605</v>
      </c>
      <c r="D11" s="91">
        <v>0.2413793103448276</v>
      </c>
      <c r="E11" s="91">
        <v>0.2426470588235294</v>
      </c>
      <c r="F11" s="91">
        <v>0.20512820512820512</v>
      </c>
      <c r="G11" s="91">
        <v>0.375</v>
      </c>
      <c r="H11" s="91">
        <v>0.22118380062305296</v>
      </c>
      <c r="I11" s="314"/>
      <c r="J11" s="314"/>
      <c r="K11" s="314"/>
      <c r="L11" s="314"/>
      <c r="M11" s="314"/>
      <c r="N11" s="314"/>
      <c r="O11" s="314"/>
      <c r="P11" s="327"/>
      <c r="Q11" s="314"/>
    </row>
    <row r="12" spans="1:17" ht="11.25">
      <c r="A12" s="321"/>
      <c r="B12" s="327" t="s">
        <v>319</v>
      </c>
      <c r="C12" s="90">
        <v>0.02531645569620253</v>
      </c>
      <c r="D12" s="91">
        <v>0.028735632183908046</v>
      </c>
      <c r="E12" s="91">
        <v>0.03676470588235294</v>
      </c>
      <c r="F12" s="91">
        <v>0.05128205128205128</v>
      </c>
      <c r="G12" s="91">
        <v>0.05357142857142857</v>
      </c>
      <c r="H12" s="91">
        <v>0.03271028037383177</v>
      </c>
      <c r="I12" s="314"/>
      <c r="J12" s="314"/>
      <c r="K12" s="314"/>
      <c r="L12" s="314"/>
      <c r="M12" s="314"/>
      <c r="N12" s="314"/>
      <c r="O12" s="314"/>
      <c r="P12" s="327"/>
      <c r="Q12" s="314"/>
    </row>
    <row r="13" spans="1:17" ht="11.25">
      <c r="A13" s="321"/>
      <c r="B13" s="327" t="s">
        <v>320</v>
      </c>
      <c r="C13" s="90">
        <v>0</v>
      </c>
      <c r="D13" s="91">
        <v>0.005747126436781609</v>
      </c>
      <c r="E13" s="91">
        <v>0</v>
      </c>
      <c r="F13" s="91">
        <v>0</v>
      </c>
      <c r="G13" s="91">
        <v>0</v>
      </c>
      <c r="H13" s="91">
        <v>0.001557632398753894</v>
      </c>
      <c r="I13" s="314"/>
      <c r="J13" s="314"/>
      <c r="K13" s="314"/>
      <c r="L13" s="314"/>
      <c r="M13" s="314"/>
      <c r="N13" s="314"/>
      <c r="O13" s="314"/>
      <c r="P13" s="327"/>
      <c r="Q13" s="314"/>
    </row>
    <row r="14" spans="1:17" ht="11.25">
      <c r="A14" s="322"/>
      <c r="B14" s="328" t="s">
        <v>125</v>
      </c>
      <c r="C14" s="329">
        <v>237</v>
      </c>
      <c r="D14" s="330">
        <v>174</v>
      </c>
      <c r="E14" s="330">
        <v>136</v>
      </c>
      <c r="F14" s="330">
        <v>39</v>
      </c>
      <c r="G14" s="330">
        <v>56</v>
      </c>
      <c r="H14" s="330">
        <v>642</v>
      </c>
      <c r="I14" s="314"/>
      <c r="J14" s="314"/>
      <c r="K14" s="314"/>
      <c r="L14" s="314"/>
      <c r="M14" s="314"/>
      <c r="N14" s="314"/>
      <c r="O14" s="314"/>
      <c r="P14" s="327"/>
      <c r="Q14" s="314"/>
    </row>
    <row r="15" spans="1:17" ht="11.25">
      <c r="A15" s="326" t="s">
        <v>321</v>
      </c>
      <c r="B15" s="327" t="s">
        <v>322</v>
      </c>
      <c r="C15" s="331"/>
      <c r="D15" s="332"/>
      <c r="E15" s="332"/>
      <c r="F15" s="332"/>
      <c r="G15" s="332"/>
      <c r="H15" s="332"/>
      <c r="I15" s="314"/>
      <c r="J15" s="314"/>
      <c r="K15" s="314"/>
      <c r="L15" s="314"/>
      <c r="M15" s="314"/>
      <c r="N15" s="314"/>
      <c r="O15" s="314"/>
      <c r="P15" s="327"/>
      <c r="Q15" s="314"/>
    </row>
    <row r="16" spans="1:17" ht="11.25">
      <c r="A16" s="326"/>
      <c r="B16" s="327" t="s">
        <v>323</v>
      </c>
      <c r="C16" s="90"/>
      <c r="D16" s="91"/>
      <c r="E16" s="91"/>
      <c r="F16" s="91"/>
      <c r="G16" s="91"/>
      <c r="H16" s="91"/>
      <c r="I16" s="314"/>
      <c r="J16" s="314"/>
      <c r="K16" s="314"/>
      <c r="L16" s="314"/>
      <c r="M16" s="314"/>
      <c r="N16" s="314"/>
      <c r="O16" s="314"/>
      <c r="P16" s="327"/>
      <c r="Q16" s="314"/>
    </row>
    <row r="17" spans="1:17" ht="11.25">
      <c r="A17" s="321"/>
      <c r="B17" s="327" t="s">
        <v>316</v>
      </c>
      <c r="C17" s="90">
        <v>0.3025210084033613</v>
      </c>
      <c r="D17" s="91">
        <v>0.6149425287356322</v>
      </c>
      <c r="E17" s="91">
        <v>0.47058823529411764</v>
      </c>
      <c r="F17" s="91">
        <v>0.3333333333333333</v>
      </c>
      <c r="G17" s="91">
        <v>0.375</v>
      </c>
      <c r="H17" s="91">
        <v>0.4307931570762053</v>
      </c>
      <c r="I17" s="314"/>
      <c r="J17" s="314"/>
      <c r="K17" s="314"/>
      <c r="L17" s="314"/>
      <c r="M17" s="314"/>
      <c r="N17" s="314"/>
      <c r="O17" s="314"/>
      <c r="P17" s="327"/>
      <c r="Q17" s="314"/>
    </row>
    <row r="18" spans="1:17" ht="11.25">
      <c r="A18" s="321"/>
      <c r="B18" s="327" t="s">
        <v>317</v>
      </c>
      <c r="C18" s="90">
        <v>0.37815126050420167</v>
      </c>
      <c r="D18" s="91">
        <v>0.3103448275862069</v>
      </c>
      <c r="E18" s="91">
        <v>0.33088235294117646</v>
      </c>
      <c r="F18" s="91">
        <v>0.5128205128205128</v>
      </c>
      <c r="G18" s="91">
        <v>0.4107142857142857</v>
      </c>
      <c r="H18" s="91">
        <v>0.3608087091757387</v>
      </c>
      <c r="I18" s="314"/>
      <c r="J18" s="314"/>
      <c r="K18" s="314"/>
      <c r="L18" s="314"/>
      <c r="M18" s="314"/>
      <c r="N18" s="314"/>
      <c r="O18" s="314"/>
      <c r="P18" s="327"/>
      <c r="Q18" s="314"/>
    </row>
    <row r="19" spans="1:17" ht="11.25">
      <c r="A19" s="321"/>
      <c r="B19" s="327" t="s">
        <v>318</v>
      </c>
      <c r="C19" s="90">
        <v>0.2605042016806723</v>
      </c>
      <c r="D19" s="91">
        <v>0.06896551724137931</v>
      </c>
      <c r="E19" s="91">
        <v>0.17647058823529413</v>
      </c>
      <c r="F19" s="91">
        <v>0.1282051282051282</v>
      </c>
      <c r="G19" s="91">
        <v>0.19642857142857142</v>
      </c>
      <c r="H19" s="91">
        <v>0.17729393468118196</v>
      </c>
      <c r="I19" s="314"/>
      <c r="J19" s="314"/>
      <c r="K19" s="314"/>
      <c r="L19" s="314"/>
      <c r="M19" s="314"/>
      <c r="N19" s="314"/>
      <c r="O19" s="314"/>
      <c r="P19" s="327"/>
      <c r="Q19" s="314"/>
    </row>
    <row r="20" spans="1:17" ht="11.25">
      <c r="A20" s="321"/>
      <c r="B20" s="327" t="s">
        <v>319</v>
      </c>
      <c r="C20" s="90">
        <v>0.0546218487394958</v>
      </c>
      <c r="D20" s="91">
        <v>0.005747126436781609</v>
      </c>
      <c r="E20" s="91">
        <v>0.022058823529411766</v>
      </c>
      <c r="F20" s="91">
        <v>0.02564102564102564</v>
      </c>
      <c r="G20" s="91">
        <v>0.017857142857142856</v>
      </c>
      <c r="H20" s="91">
        <v>0.029548989113530325</v>
      </c>
      <c r="I20" s="314"/>
      <c r="J20" s="314"/>
      <c r="K20" s="314"/>
      <c r="L20" s="314"/>
      <c r="M20" s="314"/>
      <c r="N20" s="314"/>
      <c r="O20" s="314"/>
      <c r="P20" s="327"/>
      <c r="Q20" s="314"/>
    </row>
    <row r="21" spans="1:17" ht="11.25">
      <c r="A21" s="321"/>
      <c r="B21" s="327" t="s">
        <v>320</v>
      </c>
      <c r="C21" s="90">
        <v>0.004201680672268907</v>
      </c>
      <c r="D21" s="91">
        <v>0</v>
      </c>
      <c r="E21" s="91">
        <v>0</v>
      </c>
      <c r="F21" s="91">
        <v>0</v>
      </c>
      <c r="G21" s="91">
        <v>0</v>
      </c>
      <c r="H21" s="91">
        <v>0.0015552099533437014</v>
      </c>
      <c r="I21" s="314"/>
      <c r="J21" s="314"/>
      <c r="K21" s="314"/>
      <c r="L21" s="314"/>
      <c r="M21" s="314"/>
      <c r="N21" s="314"/>
      <c r="O21" s="314"/>
      <c r="P21" s="327"/>
      <c r="Q21" s="314"/>
    </row>
    <row r="22" spans="1:17" ht="11.25">
      <c r="A22" s="322"/>
      <c r="B22" s="328" t="s">
        <v>125</v>
      </c>
      <c r="C22" s="333">
        <v>238</v>
      </c>
      <c r="D22" s="334">
        <v>174</v>
      </c>
      <c r="E22" s="334">
        <v>136</v>
      </c>
      <c r="F22" s="334">
        <v>39</v>
      </c>
      <c r="G22" s="334">
        <v>56</v>
      </c>
      <c r="H22" s="334">
        <v>643</v>
      </c>
      <c r="I22" s="314"/>
      <c r="J22" s="314"/>
      <c r="K22" s="314"/>
      <c r="L22" s="314"/>
      <c r="M22" s="314"/>
      <c r="N22" s="314"/>
      <c r="O22" s="314"/>
      <c r="P22" s="327"/>
      <c r="Q22" s="314"/>
    </row>
    <row r="23" spans="1:17" ht="11.25">
      <c r="A23" s="326" t="s">
        <v>324</v>
      </c>
      <c r="B23" s="327" t="s">
        <v>325</v>
      </c>
      <c r="C23" s="335"/>
      <c r="D23" s="336"/>
      <c r="E23" s="336"/>
      <c r="F23" s="336"/>
      <c r="G23" s="336"/>
      <c r="H23" s="336"/>
      <c r="I23" s="314"/>
      <c r="J23" s="314"/>
      <c r="K23" s="314"/>
      <c r="L23" s="314"/>
      <c r="M23" s="314"/>
      <c r="N23" s="314"/>
      <c r="O23" s="314"/>
      <c r="P23" s="327"/>
      <c r="Q23" s="314"/>
    </row>
    <row r="24" spans="1:17" ht="11.25">
      <c r="A24" s="326"/>
      <c r="B24" s="327" t="s">
        <v>326</v>
      </c>
      <c r="C24" s="321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27"/>
      <c r="Q24" s="314"/>
    </row>
    <row r="25" spans="1:17" ht="11.25">
      <c r="A25" s="321"/>
      <c r="B25" s="327" t="s">
        <v>316</v>
      </c>
      <c r="C25" s="90">
        <v>0.2689075630252101</v>
      </c>
      <c r="D25" s="91">
        <v>0.14942528735632185</v>
      </c>
      <c r="E25" s="91">
        <v>0.29411764705882354</v>
      </c>
      <c r="F25" s="91">
        <v>0.10256410256410256</v>
      </c>
      <c r="G25" s="91">
        <v>0.21428571428571427</v>
      </c>
      <c r="H25" s="91">
        <v>0.22706065318818042</v>
      </c>
      <c r="I25" s="314"/>
      <c r="J25" s="314"/>
      <c r="K25" s="314"/>
      <c r="L25" s="314"/>
      <c r="M25" s="314"/>
      <c r="N25" s="314"/>
      <c r="O25" s="314"/>
      <c r="P25" s="327"/>
      <c r="Q25" s="314"/>
    </row>
    <row r="26" spans="1:17" ht="11.25">
      <c r="A26" s="321"/>
      <c r="B26" s="327" t="s">
        <v>317</v>
      </c>
      <c r="C26" s="90">
        <v>0.39915966386554624</v>
      </c>
      <c r="D26" s="91">
        <v>0.4482758620689655</v>
      </c>
      <c r="E26" s="91">
        <v>0.4485294117647059</v>
      </c>
      <c r="F26" s="91">
        <v>0.3333333333333333</v>
      </c>
      <c r="G26" s="91">
        <v>0.375</v>
      </c>
      <c r="H26" s="91">
        <v>0.416796267496112</v>
      </c>
      <c r="I26" s="314"/>
      <c r="J26" s="314"/>
      <c r="K26" s="314"/>
      <c r="L26" s="314"/>
      <c r="M26" s="314"/>
      <c r="N26" s="314"/>
      <c r="O26" s="314"/>
      <c r="P26" s="327"/>
      <c r="Q26" s="314"/>
    </row>
    <row r="27" spans="1:17" ht="11.25">
      <c r="A27" s="321"/>
      <c r="B27" s="327" t="s">
        <v>318</v>
      </c>
      <c r="C27" s="90">
        <v>0.23949579831932774</v>
      </c>
      <c r="D27" s="91">
        <v>0.3160919540229885</v>
      </c>
      <c r="E27" s="91">
        <v>0.21323529411764705</v>
      </c>
      <c r="F27" s="91">
        <v>0.41025641025641024</v>
      </c>
      <c r="G27" s="91">
        <v>0.30357142857142855</v>
      </c>
      <c r="H27" s="91">
        <v>0.27060653188180406</v>
      </c>
      <c r="I27" s="314"/>
      <c r="J27" s="314"/>
      <c r="K27" s="314"/>
      <c r="L27" s="314"/>
      <c r="M27" s="314"/>
      <c r="N27" s="314"/>
      <c r="O27" s="314"/>
      <c r="P27" s="327"/>
      <c r="Q27" s="314"/>
    </row>
    <row r="28" spans="1:17" ht="11.25">
      <c r="A28" s="321"/>
      <c r="B28" s="327" t="s">
        <v>319</v>
      </c>
      <c r="C28" s="90">
        <v>0.09243697478991597</v>
      </c>
      <c r="D28" s="91">
        <v>0.06896551724137931</v>
      </c>
      <c r="E28" s="91">
        <v>0.04411764705882353</v>
      </c>
      <c r="F28" s="91">
        <v>0.1282051282051282</v>
      </c>
      <c r="G28" s="91">
        <v>0.07142857142857142</v>
      </c>
      <c r="H28" s="91">
        <v>0.07620528771384137</v>
      </c>
      <c r="I28" s="314"/>
      <c r="J28" s="314"/>
      <c r="K28" s="314"/>
      <c r="L28" s="314"/>
      <c r="M28" s="314"/>
      <c r="N28" s="314"/>
      <c r="O28" s="314"/>
      <c r="P28" s="327"/>
      <c r="Q28" s="314"/>
    </row>
    <row r="29" spans="1:17" ht="11.25">
      <c r="A29" s="321"/>
      <c r="B29" s="327" t="s">
        <v>320</v>
      </c>
      <c r="C29" s="90">
        <v>0</v>
      </c>
      <c r="D29" s="91">
        <v>0.017241379310344827</v>
      </c>
      <c r="E29" s="91">
        <v>0</v>
      </c>
      <c r="F29" s="91">
        <v>0.02564102564102564</v>
      </c>
      <c r="G29" s="91">
        <v>0.03571428571428571</v>
      </c>
      <c r="H29" s="91">
        <v>0.00933125972006221</v>
      </c>
      <c r="I29" s="314"/>
      <c r="J29" s="314"/>
      <c r="K29" s="314"/>
      <c r="L29" s="314"/>
      <c r="M29" s="314"/>
      <c r="N29" s="314"/>
      <c r="O29" s="314"/>
      <c r="P29" s="327"/>
      <c r="Q29" s="314"/>
    </row>
    <row r="30" spans="1:17" ht="11.25">
      <c r="A30" s="322"/>
      <c r="B30" s="328" t="s">
        <v>125</v>
      </c>
      <c r="C30" s="333">
        <v>238</v>
      </c>
      <c r="D30" s="334">
        <v>174</v>
      </c>
      <c r="E30" s="334">
        <v>136</v>
      </c>
      <c r="F30" s="334">
        <v>39</v>
      </c>
      <c r="G30" s="334">
        <v>56</v>
      </c>
      <c r="H30" s="334">
        <v>643</v>
      </c>
      <c r="I30" s="314"/>
      <c r="J30" s="314"/>
      <c r="K30" s="314"/>
      <c r="L30" s="314"/>
      <c r="M30" s="314"/>
      <c r="N30" s="314"/>
      <c r="O30" s="314"/>
      <c r="P30" s="327"/>
      <c r="Q30" s="314"/>
    </row>
    <row r="31" spans="1:17" ht="11.25">
      <c r="A31" s="326" t="s">
        <v>327</v>
      </c>
      <c r="B31" s="327" t="s">
        <v>328</v>
      </c>
      <c r="C31" s="335"/>
      <c r="D31" s="336"/>
      <c r="E31" s="336"/>
      <c r="F31" s="336"/>
      <c r="G31" s="336"/>
      <c r="H31" s="336"/>
      <c r="I31" s="314"/>
      <c r="J31" s="314"/>
      <c r="K31" s="314"/>
      <c r="L31" s="314"/>
      <c r="M31" s="314"/>
      <c r="N31" s="314"/>
      <c r="O31" s="314"/>
      <c r="P31" s="327"/>
      <c r="Q31" s="314"/>
    </row>
    <row r="32" spans="1:17" ht="11.25">
      <c r="A32" s="321"/>
      <c r="B32" s="327" t="s">
        <v>329</v>
      </c>
      <c r="C32" s="321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27"/>
      <c r="Q32" s="314"/>
    </row>
    <row r="33" spans="1:17" ht="11.25">
      <c r="A33" s="321"/>
      <c r="B33" s="327" t="s">
        <v>316</v>
      </c>
      <c r="C33" s="90">
        <v>0.31932773109243695</v>
      </c>
      <c r="D33" s="91">
        <v>0.14367816091954022</v>
      </c>
      <c r="E33" s="91">
        <v>0.29411764705882354</v>
      </c>
      <c r="F33" s="91">
        <v>0.05128205128205128</v>
      </c>
      <c r="G33" s="91">
        <v>0.125</v>
      </c>
      <c r="H33" s="91">
        <v>0.2332814930015552</v>
      </c>
      <c r="I33" s="314"/>
      <c r="J33" s="314"/>
      <c r="K33" s="314"/>
      <c r="L33" s="314"/>
      <c r="M33" s="314"/>
      <c r="N33" s="314"/>
      <c r="O33" s="314"/>
      <c r="P33" s="327"/>
      <c r="Q33" s="314"/>
    </row>
    <row r="34" spans="1:17" ht="11.25">
      <c r="A34" s="321"/>
      <c r="B34" s="327" t="s">
        <v>317</v>
      </c>
      <c r="C34" s="90">
        <v>0.5168067226890757</v>
      </c>
      <c r="D34" s="91">
        <v>0.5747126436781609</v>
      </c>
      <c r="E34" s="91">
        <v>0.5</v>
      </c>
      <c r="F34" s="91">
        <v>0.6666666666666666</v>
      </c>
      <c r="G34" s="91">
        <v>0.5714285714285714</v>
      </c>
      <c r="H34" s="91">
        <v>0.5427682737169518</v>
      </c>
      <c r="I34" s="314"/>
      <c r="J34" s="314"/>
      <c r="K34" s="314"/>
      <c r="L34" s="314"/>
      <c r="M34" s="314"/>
      <c r="N34" s="314"/>
      <c r="O34" s="314"/>
      <c r="P34" s="327"/>
      <c r="Q34" s="314"/>
    </row>
    <row r="35" spans="1:17" ht="11.25">
      <c r="A35" s="321"/>
      <c r="B35" s="327" t="s">
        <v>318</v>
      </c>
      <c r="C35" s="90">
        <v>0.11764705882352941</v>
      </c>
      <c r="D35" s="91">
        <v>0.23563218390804597</v>
      </c>
      <c r="E35" s="91">
        <v>0.16176470588235295</v>
      </c>
      <c r="F35" s="91">
        <v>0.28205128205128205</v>
      </c>
      <c r="G35" s="91">
        <v>0.25</v>
      </c>
      <c r="H35" s="91">
        <v>0.18040435458786935</v>
      </c>
      <c r="I35" s="314"/>
      <c r="J35" s="314"/>
      <c r="K35" s="314"/>
      <c r="L35" s="314"/>
      <c r="M35" s="314"/>
      <c r="N35" s="314"/>
      <c r="O35" s="314"/>
      <c r="P35" s="327"/>
      <c r="Q35" s="314"/>
    </row>
    <row r="36" spans="1:17" ht="11.25">
      <c r="A36" s="321"/>
      <c r="B36" s="327" t="s">
        <v>319</v>
      </c>
      <c r="C36" s="90">
        <v>0.046218487394957986</v>
      </c>
      <c r="D36" s="91">
        <v>0.040229885057471264</v>
      </c>
      <c r="E36" s="91">
        <v>0.04411764705882353</v>
      </c>
      <c r="F36" s="91">
        <v>0</v>
      </c>
      <c r="G36" s="91">
        <v>0.05357142857142857</v>
      </c>
      <c r="H36" s="91">
        <v>0.041990668740279936</v>
      </c>
      <c r="I36" s="314"/>
      <c r="J36" s="314"/>
      <c r="K36" s="314"/>
      <c r="L36" s="314"/>
      <c r="M36" s="314"/>
      <c r="N36" s="314"/>
      <c r="O36" s="314"/>
      <c r="P36" s="327"/>
      <c r="Q36" s="314"/>
    </row>
    <row r="37" spans="1:17" ht="11.25">
      <c r="A37" s="321"/>
      <c r="B37" s="327" t="s">
        <v>320</v>
      </c>
      <c r="C37" s="90">
        <v>0</v>
      </c>
      <c r="D37" s="91">
        <v>0.005747126436781609</v>
      </c>
      <c r="E37" s="91">
        <v>0</v>
      </c>
      <c r="F37" s="91">
        <v>0</v>
      </c>
      <c r="G37" s="91">
        <v>0</v>
      </c>
      <c r="H37" s="91">
        <v>0.0015552099533437014</v>
      </c>
      <c r="I37" s="314"/>
      <c r="J37" s="314"/>
      <c r="K37" s="314"/>
      <c r="L37" s="314"/>
      <c r="M37" s="314"/>
      <c r="N37" s="314"/>
      <c r="O37" s="314"/>
      <c r="P37" s="327"/>
      <c r="Q37" s="314"/>
    </row>
    <row r="38" spans="1:17" ht="11.25">
      <c r="A38" s="322"/>
      <c r="B38" s="328" t="s">
        <v>125</v>
      </c>
      <c r="C38" s="329">
        <v>238</v>
      </c>
      <c r="D38" s="330">
        <v>174</v>
      </c>
      <c r="E38" s="330">
        <v>136</v>
      </c>
      <c r="F38" s="330">
        <v>39</v>
      </c>
      <c r="G38" s="330">
        <v>56</v>
      </c>
      <c r="H38" s="330">
        <v>643</v>
      </c>
      <c r="I38" s="314"/>
      <c r="J38" s="314"/>
      <c r="K38" s="314"/>
      <c r="L38" s="314"/>
      <c r="M38" s="314"/>
      <c r="N38" s="314"/>
      <c r="O38" s="314"/>
      <c r="P38" s="327"/>
      <c r="Q38" s="314"/>
    </row>
    <row r="39" spans="1:17" ht="11.25">
      <c r="A39" s="337" t="s">
        <v>330</v>
      </c>
      <c r="B39" s="327" t="s">
        <v>331</v>
      </c>
      <c r="C39" s="331"/>
      <c r="D39" s="332"/>
      <c r="E39" s="332"/>
      <c r="F39" s="332"/>
      <c r="G39" s="332"/>
      <c r="H39" s="332"/>
      <c r="I39" s="314"/>
      <c r="J39" s="314"/>
      <c r="K39" s="314"/>
      <c r="L39" s="314"/>
      <c r="M39" s="314"/>
      <c r="N39" s="314"/>
      <c r="O39" s="314"/>
      <c r="P39" s="314"/>
      <c r="Q39" s="314"/>
    </row>
    <row r="40" spans="1:17" ht="11.25">
      <c r="A40" s="321"/>
      <c r="B40" s="327" t="s">
        <v>332</v>
      </c>
      <c r="C40" s="321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</row>
    <row r="41" spans="1:17" ht="11.25">
      <c r="A41" s="321"/>
      <c r="B41" s="327" t="s">
        <v>316</v>
      </c>
      <c r="C41" s="90">
        <v>0.3206751054852321</v>
      </c>
      <c r="D41" s="91">
        <v>0.2471264367816092</v>
      </c>
      <c r="E41" s="91">
        <v>0.4411764705882353</v>
      </c>
      <c r="F41" s="91">
        <v>0.15384615384615385</v>
      </c>
      <c r="G41" s="91">
        <v>0.32142857142857145</v>
      </c>
      <c r="H41" s="91">
        <v>0.3161993769470405</v>
      </c>
      <c r="I41" s="314"/>
      <c r="J41" s="314"/>
      <c r="K41" s="314"/>
      <c r="L41" s="314"/>
      <c r="M41" s="314"/>
      <c r="N41" s="314"/>
      <c r="O41" s="314"/>
      <c r="P41" s="314"/>
      <c r="Q41" s="314"/>
    </row>
    <row r="42" spans="1:17" ht="11.25">
      <c r="A42" s="321"/>
      <c r="B42" s="327" t="s">
        <v>317</v>
      </c>
      <c r="C42" s="90">
        <v>0.48523206751054854</v>
      </c>
      <c r="D42" s="91">
        <v>0.5402298850574713</v>
      </c>
      <c r="E42" s="91">
        <v>0.41911764705882354</v>
      </c>
      <c r="F42" s="91">
        <v>0.717948717948718</v>
      </c>
      <c r="G42" s="91">
        <v>0.42857142857142855</v>
      </c>
      <c r="H42" s="91">
        <v>0.4953271028037383</v>
      </c>
      <c r="I42" s="314"/>
      <c r="J42" s="314"/>
      <c r="K42" s="314"/>
      <c r="L42" s="314"/>
      <c r="M42" s="314"/>
      <c r="N42" s="314"/>
      <c r="O42" s="314"/>
      <c r="P42" s="314"/>
      <c r="Q42" s="314"/>
    </row>
    <row r="43" spans="1:17" ht="11.25">
      <c r="A43" s="321"/>
      <c r="B43" s="327" t="s">
        <v>318</v>
      </c>
      <c r="C43" s="90">
        <v>0.16877637130801687</v>
      </c>
      <c r="D43" s="91">
        <v>0.20114942528735633</v>
      </c>
      <c r="E43" s="91">
        <v>0.11764705882352941</v>
      </c>
      <c r="F43" s="91">
        <v>0.1282051282051282</v>
      </c>
      <c r="G43" s="91">
        <v>0.25</v>
      </c>
      <c r="H43" s="91">
        <v>0.17133956386292834</v>
      </c>
      <c r="I43" s="314"/>
      <c r="J43" s="314"/>
      <c r="K43" s="314"/>
      <c r="L43" s="314"/>
      <c r="M43" s="314"/>
      <c r="N43" s="314"/>
      <c r="O43" s="314"/>
      <c r="P43" s="314"/>
      <c r="Q43" s="314"/>
    </row>
    <row r="44" spans="1:17" ht="11.25">
      <c r="A44" s="321"/>
      <c r="B44" s="327" t="s">
        <v>319</v>
      </c>
      <c r="C44" s="90">
        <v>0.02531645569620253</v>
      </c>
      <c r="D44" s="91">
        <v>0.011494252873563218</v>
      </c>
      <c r="E44" s="91">
        <v>0.014705882352941176</v>
      </c>
      <c r="F44" s="91">
        <v>0</v>
      </c>
      <c r="G44" s="91">
        <v>0</v>
      </c>
      <c r="H44" s="91">
        <v>0.01557632398753894</v>
      </c>
      <c r="I44" s="314"/>
      <c r="J44" s="314"/>
      <c r="K44" s="314"/>
      <c r="L44" s="314"/>
      <c r="M44" s="314"/>
      <c r="N44" s="314"/>
      <c r="O44" s="314"/>
      <c r="P44" s="314"/>
      <c r="Q44" s="314"/>
    </row>
    <row r="45" spans="1:17" ht="11.25">
      <c r="A45" s="321"/>
      <c r="B45" s="327" t="s">
        <v>320</v>
      </c>
      <c r="C45" s="90">
        <v>0</v>
      </c>
      <c r="D45" s="91">
        <v>0</v>
      </c>
      <c r="E45" s="91">
        <v>0.007352941176470588</v>
      </c>
      <c r="F45" s="91">
        <v>0</v>
      </c>
      <c r="G45" s="91">
        <v>0</v>
      </c>
      <c r="H45" s="91">
        <v>0.001557632398753894</v>
      </c>
      <c r="I45" s="314"/>
      <c r="J45" s="314"/>
      <c r="K45" s="314"/>
      <c r="L45" s="314"/>
      <c r="M45" s="314"/>
      <c r="N45" s="314"/>
      <c r="O45" s="314"/>
      <c r="P45" s="314"/>
      <c r="Q45" s="314"/>
    </row>
    <row r="46" spans="1:17" ht="11.25">
      <c r="A46" s="322"/>
      <c r="B46" s="328" t="s">
        <v>125</v>
      </c>
      <c r="C46" s="329">
        <v>237</v>
      </c>
      <c r="D46" s="330">
        <v>174</v>
      </c>
      <c r="E46" s="330">
        <v>136</v>
      </c>
      <c r="F46" s="330">
        <v>39</v>
      </c>
      <c r="G46" s="330">
        <v>56</v>
      </c>
      <c r="H46" s="330">
        <v>642</v>
      </c>
      <c r="I46" s="314"/>
      <c r="J46" s="314"/>
      <c r="K46" s="314"/>
      <c r="L46" s="314"/>
      <c r="M46" s="314"/>
      <c r="N46" s="314"/>
      <c r="O46" s="314"/>
      <c r="P46" s="314"/>
      <c r="Q46" s="314"/>
    </row>
    <row r="47" spans="1:17" ht="11.25">
      <c r="A47" s="338" t="s">
        <v>333</v>
      </c>
      <c r="B47" s="339" t="s">
        <v>334</v>
      </c>
      <c r="C47" s="331"/>
      <c r="D47" s="332"/>
      <c r="E47" s="332"/>
      <c r="F47" s="332"/>
      <c r="G47" s="332"/>
      <c r="H47" s="332"/>
      <c r="I47" s="314"/>
      <c r="J47" s="314"/>
      <c r="K47" s="314"/>
      <c r="L47" s="314"/>
      <c r="M47" s="314"/>
      <c r="N47" s="314"/>
      <c r="O47" s="314"/>
      <c r="P47" s="314"/>
      <c r="Q47" s="314"/>
    </row>
    <row r="48" spans="1:17" ht="11.25">
      <c r="A48" s="321"/>
      <c r="B48" s="327" t="s">
        <v>316</v>
      </c>
      <c r="C48" s="90">
        <v>0.2605042016806723</v>
      </c>
      <c r="D48" s="91">
        <v>0.1781609195402299</v>
      </c>
      <c r="E48" s="91">
        <v>0.3014705882352941</v>
      </c>
      <c r="F48" s="91">
        <v>0.02564102564102564</v>
      </c>
      <c r="G48" s="91">
        <v>0.16071428571428573</v>
      </c>
      <c r="H48" s="91">
        <v>0.223950233281493</v>
      </c>
      <c r="I48" s="314"/>
      <c r="J48" s="314"/>
      <c r="K48" s="314"/>
      <c r="L48" s="314"/>
      <c r="M48" s="314"/>
      <c r="N48" s="314"/>
      <c r="O48" s="314"/>
      <c r="P48" s="314"/>
      <c r="Q48" s="314"/>
    </row>
    <row r="49" spans="1:17" ht="11.25">
      <c r="A49" s="321"/>
      <c r="B49" s="327" t="s">
        <v>317</v>
      </c>
      <c r="C49" s="90">
        <v>0.5168067226890757</v>
      </c>
      <c r="D49" s="91">
        <v>0.5229885057471264</v>
      </c>
      <c r="E49" s="91">
        <v>0.5441176470588235</v>
      </c>
      <c r="F49" s="91">
        <v>0.6666666666666666</v>
      </c>
      <c r="G49" s="91">
        <v>0.375</v>
      </c>
      <c r="H49" s="91">
        <v>0.52099533437014</v>
      </c>
      <c r="I49" s="314"/>
      <c r="J49" s="314"/>
      <c r="K49" s="314"/>
      <c r="L49" s="314"/>
      <c r="M49" s="314"/>
      <c r="N49" s="314"/>
      <c r="O49" s="314"/>
      <c r="P49" s="314"/>
      <c r="Q49" s="314"/>
    </row>
    <row r="50" spans="1:17" ht="11.25">
      <c r="A50" s="321"/>
      <c r="B50" s="327" t="s">
        <v>318</v>
      </c>
      <c r="C50" s="90">
        <v>0.18907563025210083</v>
      </c>
      <c r="D50" s="91">
        <v>0.27586206896551724</v>
      </c>
      <c r="E50" s="91">
        <v>0.125</v>
      </c>
      <c r="F50" s="91">
        <v>0.2564102564102564</v>
      </c>
      <c r="G50" s="91">
        <v>0.375</v>
      </c>
      <c r="H50" s="91">
        <v>0.2192846034214619</v>
      </c>
      <c r="I50" s="314"/>
      <c r="J50" s="314"/>
      <c r="K50" s="314"/>
      <c r="L50" s="314"/>
      <c r="M50" s="314"/>
      <c r="N50" s="314"/>
      <c r="O50" s="314"/>
      <c r="P50" s="314"/>
      <c r="Q50" s="314"/>
    </row>
    <row r="51" spans="1:17" ht="11.25">
      <c r="A51" s="321"/>
      <c r="B51" s="327" t="s">
        <v>319</v>
      </c>
      <c r="C51" s="90">
        <v>0.03361344537815126</v>
      </c>
      <c r="D51" s="91">
        <v>0.017241379310344827</v>
      </c>
      <c r="E51" s="91">
        <v>0.029411764705882353</v>
      </c>
      <c r="F51" s="91">
        <v>0.05128205128205128</v>
      </c>
      <c r="G51" s="91">
        <v>0.08928571428571429</v>
      </c>
      <c r="H51" s="91">
        <v>0.03421461897356143</v>
      </c>
      <c r="I51" s="314"/>
      <c r="J51" s="314"/>
      <c r="K51" s="314"/>
      <c r="L51" s="314"/>
      <c r="M51" s="314"/>
      <c r="N51" s="314"/>
      <c r="O51" s="314"/>
      <c r="P51" s="314"/>
      <c r="Q51" s="314"/>
    </row>
    <row r="52" spans="1:17" ht="11.25">
      <c r="A52" s="321"/>
      <c r="B52" s="327" t="s">
        <v>320</v>
      </c>
      <c r="C52" s="90">
        <v>0</v>
      </c>
      <c r="D52" s="91">
        <v>0.005747126436781609</v>
      </c>
      <c r="E52" s="91">
        <v>0</v>
      </c>
      <c r="F52" s="91">
        <v>0</v>
      </c>
      <c r="G52" s="91">
        <v>0</v>
      </c>
      <c r="H52" s="91">
        <v>0.0015552099533437014</v>
      </c>
      <c r="I52" s="314"/>
      <c r="J52" s="314"/>
      <c r="K52" s="314"/>
      <c r="L52" s="314"/>
      <c r="M52" s="314"/>
      <c r="N52" s="314"/>
      <c r="O52" s="314"/>
      <c r="P52" s="314"/>
      <c r="Q52" s="314"/>
    </row>
    <row r="53" spans="1:17" ht="11.25">
      <c r="A53" s="322"/>
      <c r="B53" s="328" t="s">
        <v>125</v>
      </c>
      <c r="C53" s="333">
        <v>238</v>
      </c>
      <c r="D53" s="334">
        <v>174</v>
      </c>
      <c r="E53" s="334">
        <v>136</v>
      </c>
      <c r="F53" s="334">
        <v>39</v>
      </c>
      <c r="G53" s="334">
        <v>56</v>
      </c>
      <c r="H53" s="334">
        <v>643</v>
      </c>
      <c r="I53" s="314"/>
      <c r="J53" s="314"/>
      <c r="K53" s="314"/>
      <c r="L53" s="314"/>
      <c r="M53" s="314"/>
      <c r="N53" s="314"/>
      <c r="O53" s="314"/>
      <c r="P53" s="314"/>
      <c r="Q53" s="314"/>
    </row>
    <row r="54" spans="1:17" ht="12.75">
      <c r="A54" s="309" t="s">
        <v>0</v>
      </c>
      <c r="B54" s="310"/>
      <c r="C54" s="310"/>
      <c r="D54" s="310"/>
      <c r="E54" s="310"/>
      <c r="F54" s="310"/>
      <c r="G54" s="310"/>
      <c r="H54" s="310"/>
      <c r="I54" s="314"/>
      <c r="J54" s="314"/>
      <c r="K54" s="314"/>
      <c r="L54" s="314"/>
      <c r="M54" s="314"/>
      <c r="N54" s="314"/>
      <c r="O54" s="314"/>
      <c r="P54" s="314"/>
      <c r="Q54" s="314"/>
    </row>
    <row r="55" spans="1:17" ht="12.75">
      <c r="A55" s="313" t="s">
        <v>1</v>
      </c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56" spans="1:17" ht="12.75">
      <c r="A56" s="165" t="s">
        <v>313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</row>
    <row r="57" spans="1:17" ht="12.75">
      <c r="A57" s="316" t="s">
        <v>111</v>
      </c>
      <c r="B57" s="317"/>
      <c r="C57" s="317"/>
      <c r="D57" s="317"/>
      <c r="E57" s="317"/>
      <c r="F57" s="317"/>
      <c r="G57" s="317"/>
      <c r="H57" s="317"/>
      <c r="I57" s="314"/>
      <c r="J57" s="314"/>
      <c r="K57" s="314"/>
      <c r="L57" s="314"/>
      <c r="M57" s="314"/>
      <c r="N57" s="314"/>
      <c r="O57" s="314"/>
      <c r="P57" s="314"/>
      <c r="Q57" s="314"/>
    </row>
    <row r="58" spans="1:17" ht="4.5" customHeight="1">
      <c r="A58" s="318"/>
      <c r="B58" s="311"/>
      <c r="H58" s="314"/>
      <c r="I58" s="314"/>
      <c r="J58" s="314"/>
      <c r="K58" s="314"/>
      <c r="L58" s="314"/>
      <c r="M58" s="314"/>
      <c r="N58" s="314"/>
      <c r="O58" s="314"/>
      <c r="P58" s="314"/>
      <c r="Q58" s="314"/>
    </row>
    <row r="59" spans="1:17" ht="17.25" customHeight="1">
      <c r="A59" s="319" t="s">
        <v>335</v>
      </c>
      <c r="B59" s="320"/>
      <c r="C59" s="273" t="s">
        <v>61</v>
      </c>
      <c r="D59" s="63" t="s">
        <v>62</v>
      </c>
      <c r="E59" s="63" t="s">
        <v>63</v>
      </c>
      <c r="F59" s="63" t="s">
        <v>64</v>
      </c>
      <c r="G59" s="63" t="s">
        <v>65</v>
      </c>
      <c r="H59" s="63" t="s">
        <v>21</v>
      </c>
      <c r="I59" s="126"/>
      <c r="J59" s="424"/>
      <c r="K59" s="200"/>
      <c r="L59" s="200"/>
      <c r="M59" s="200"/>
      <c r="N59" s="200"/>
      <c r="O59" s="200"/>
      <c r="P59" s="314"/>
      <c r="Q59" s="314"/>
    </row>
    <row r="60" spans="1:17" ht="11.25">
      <c r="A60" s="337" t="s">
        <v>336</v>
      </c>
      <c r="B60" s="327" t="s">
        <v>337</v>
      </c>
      <c r="C60" s="331"/>
      <c r="D60" s="332"/>
      <c r="E60" s="332"/>
      <c r="F60" s="332"/>
      <c r="G60" s="332"/>
      <c r="H60" s="332"/>
      <c r="I60" s="314"/>
      <c r="J60" s="314"/>
      <c r="K60" s="314"/>
      <c r="L60" s="314"/>
      <c r="M60" s="314"/>
      <c r="N60" s="314"/>
      <c r="O60" s="314"/>
      <c r="P60" s="314"/>
      <c r="Q60" s="314"/>
    </row>
    <row r="61" spans="1:17" ht="11.25">
      <c r="A61" s="321"/>
      <c r="B61" s="327" t="s">
        <v>338</v>
      </c>
      <c r="C61" s="321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</row>
    <row r="62" spans="1:17" ht="11.25">
      <c r="A62" s="321"/>
      <c r="B62" s="327" t="s">
        <v>316</v>
      </c>
      <c r="C62" s="90">
        <v>0.47058823529411764</v>
      </c>
      <c r="D62" s="91">
        <v>0.3699421965317919</v>
      </c>
      <c r="E62" s="91">
        <v>0.4852941176470588</v>
      </c>
      <c r="F62" s="91">
        <v>0.1794871794871795</v>
      </c>
      <c r="G62" s="91">
        <v>0.30357142857142855</v>
      </c>
      <c r="H62" s="91">
        <v>0.4143302180685358</v>
      </c>
      <c r="I62" s="314"/>
      <c r="J62" s="314"/>
      <c r="K62" s="314"/>
      <c r="L62" s="314"/>
      <c r="M62" s="314"/>
      <c r="N62" s="314"/>
      <c r="O62" s="314"/>
      <c r="P62" s="314"/>
      <c r="Q62" s="314"/>
    </row>
    <row r="63" spans="1:17" ht="11.25">
      <c r="A63" s="321"/>
      <c r="B63" s="327" t="s">
        <v>317</v>
      </c>
      <c r="C63" s="90">
        <v>0.38235294117647056</v>
      </c>
      <c r="D63" s="91">
        <v>0.45664739884393063</v>
      </c>
      <c r="E63" s="91">
        <v>0.4411764705882353</v>
      </c>
      <c r="F63" s="91">
        <v>0.5897435897435898</v>
      </c>
      <c r="G63" s="91">
        <v>0.4642857142857143</v>
      </c>
      <c r="H63" s="91">
        <v>0.43457943925233644</v>
      </c>
      <c r="I63" s="314"/>
      <c r="J63" s="314"/>
      <c r="K63" s="314"/>
      <c r="L63" s="314"/>
      <c r="M63" s="314"/>
      <c r="N63" s="314"/>
      <c r="O63" s="314"/>
      <c r="P63" s="314"/>
      <c r="Q63" s="314"/>
    </row>
    <row r="64" spans="1:17" ht="11.25">
      <c r="A64" s="321"/>
      <c r="B64" s="327" t="s">
        <v>318</v>
      </c>
      <c r="C64" s="90">
        <v>0.11764705882352941</v>
      </c>
      <c r="D64" s="91">
        <v>0.14450867052023122</v>
      </c>
      <c r="E64" s="91">
        <v>0.0661764705882353</v>
      </c>
      <c r="F64" s="91">
        <v>0.23076923076923078</v>
      </c>
      <c r="G64" s="91">
        <v>0.19642857142857142</v>
      </c>
      <c r="H64" s="91">
        <v>0.1277258566978193</v>
      </c>
      <c r="I64" s="314"/>
      <c r="J64" s="314"/>
      <c r="K64" s="314"/>
      <c r="L64" s="314"/>
      <c r="M64" s="314"/>
      <c r="N64" s="314"/>
      <c r="O64" s="314"/>
      <c r="P64" s="314"/>
      <c r="Q64" s="314"/>
    </row>
    <row r="65" spans="1:17" ht="11.25">
      <c r="A65" s="321"/>
      <c r="B65" s="327" t="s">
        <v>319</v>
      </c>
      <c r="C65" s="90">
        <v>0.029411764705882353</v>
      </c>
      <c r="D65" s="91">
        <v>0.028901734104046242</v>
      </c>
      <c r="E65" s="91">
        <v>0.007352941176470588</v>
      </c>
      <c r="F65" s="91">
        <v>0</v>
      </c>
      <c r="G65" s="91">
        <v>0.03571428571428571</v>
      </c>
      <c r="H65" s="91">
        <v>0.02336448598130841</v>
      </c>
      <c r="I65" s="314"/>
      <c r="J65" s="314"/>
      <c r="K65" s="314"/>
      <c r="L65" s="314"/>
      <c r="M65" s="314"/>
      <c r="N65" s="314"/>
      <c r="O65" s="314"/>
      <c r="P65" s="314"/>
      <c r="Q65" s="314"/>
    </row>
    <row r="66" spans="1:17" ht="11.25">
      <c r="A66" s="321"/>
      <c r="B66" s="327" t="s">
        <v>320</v>
      </c>
      <c r="C66" s="90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  <c r="I66" s="314"/>
      <c r="J66" s="314"/>
      <c r="K66" s="314"/>
      <c r="L66" s="314"/>
      <c r="M66" s="314"/>
      <c r="N66" s="314"/>
      <c r="O66" s="314"/>
      <c r="P66" s="314"/>
      <c r="Q66" s="314"/>
    </row>
    <row r="67" spans="1:17" ht="11.25">
      <c r="A67" s="322"/>
      <c r="B67" s="328" t="s">
        <v>125</v>
      </c>
      <c r="C67" s="333">
        <v>238</v>
      </c>
      <c r="D67" s="334">
        <v>173</v>
      </c>
      <c r="E67" s="334">
        <v>136</v>
      </c>
      <c r="F67" s="334">
        <v>39</v>
      </c>
      <c r="G67" s="334">
        <v>56</v>
      </c>
      <c r="H67" s="334">
        <v>642</v>
      </c>
      <c r="I67" s="314"/>
      <c r="J67" s="314"/>
      <c r="K67" s="314"/>
      <c r="L67" s="314"/>
      <c r="M67" s="314"/>
      <c r="N67" s="314"/>
      <c r="O67" s="314"/>
      <c r="P67" s="314"/>
      <c r="Q67" s="314"/>
    </row>
    <row r="68" spans="1:17" ht="11.25">
      <c r="A68" s="337" t="s">
        <v>339</v>
      </c>
      <c r="B68" s="327" t="s">
        <v>340</v>
      </c>
      <c r="C68" s="331"/>
      <c r="D68" s="332"/>
      <c r="E68" s="332"/>
      <c r="F68" s="332"/>
      <c r="G68" s="332"/>
      <c r="H68" s="332"/>
      <c r="I68" s="314"/>
      <c r="J68" s="314"/>
      <c r="K68" s="314"/>
      <c r="L68" s="314"/>
      <c r="M68" s="314"/>
      <c r="N68" s="314"/>
      <c r="O68" s="314"/>
      <c r="P68" s="314"/>
      <c r="Q68" s="314"/>
    </row>
    <row r="69" spans="1:17" ht="11.25">
      <c r="A69" s="321"/>
      <c r="B69" s="327" t="s">
        <v>341</v>
      </c>
      <c r="C69" s="321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</row>
    <row r="70" spans="1:17" ht="11.25">
      <c r="A70" s="321"/>
      <c r="B70" s="327" t="s">
        <v>316</v>
      </c>
      <c r="C70" s="90">
        <v>0.459915611814346</v>
      </c>
      <c r="D70" s="91">
        <v>0.35260115606936415</v>
      </c>
      <c r="E70" s="91">
        <v>0.49264705882352944</v>
      </c>
      <c r="F70" s="91">
        <v>0.23076923076923078</v>
      </c>
      <c r="G70" s="91">
        <v>0.375</v>
      </c>
      <c r="H70" s="91">
        <v>0.4165366614664587</v>
      </c>
      <c r="I70" s="314"/>
      <c r="J70" s="314"/>
      <c r="K70" s="314"/>
      <c r="L70" s="314"/>
      <c r="M70" s="314"/>
      <c r="N70" s="314"/>
      <c r="O70" s="314"/>
      <c r="P70" s="314"/>
      <c r="Q70" s="314"/>
    </row>
    <row r="71" spans="1:17" ht="11.25">
      <c r="A71" s="321"/>
      <c r="B71" s="327" t="s">
        <v>317</v>
      </c>
      <c r="C71" s="90">
        <v>0.39662447257383965</v>
      </c>
      <c r="D71" s="91">
        <v>0.4624277456647399</v>
      </c>
      <c r="E71" s="91">
        <v>0.38235294117647056</v>
      </c>
      <c r="F71" s="91">
        <v>0.5128205128205128</v>
      </c>
      <c r="G71" s="91">
        <v>0.5714285714285714</v>
      </c>
      <c r="H71" s="91">
        <v>0.43369734789391573</v>
      </c>
      <c r="I71" s="314"/>
      <c r="J71" s="314"/>
      <c r="K71" s="314"/>
      <c r="L71" s="314"/>
      <c r="M71" s="314"/>
      <c r="N71" s="314"/>
      <c r="O71" s="314"/>
      <c r="P71" s="314"/>
      <c r="Q71" s="314"/>
    </row>
    <row r="72" spans="1:17" ht="11.25">
      <c r="A72" s="321"/>
      <c r="B72" s="327" t="s">
        <v>318</v>
      </c>
      <c r="C72" s="90">
        <v>0.14345991561181434</v>
      </c>
      <c r="D72" s="91">
        <v>0.13872832369942195</v>
      </c>
      <c r="E72" s="91">
        <v>0.11029411764705882</v>
      </c>
      <c r="F72" s="91">
        <v>0.2564102564102564</v>
      </c>
      <c r="G72" s="91">
        <v>0.05357142857142857</v>
      </c>
      <c r="H72" s="91">
        <v>0.13416536661466458</v>
      </c>
      <c r="I72" s="314"/>
      <c r="J72" s="314"/>
      <c r="K72" s="314"/>
      <c r="L72" s="314"/>
      <c r="M72" s="314"/>
      <c r="N72" s="314"/>
      <c r="O72" s="314"/>
      <c r="P72" s="314"/>
      <c r="Q72" s="314"/>
    </row>
    <row r="73" spans="1:17" ht="11.25">
      <c r="A73" s="321"/>
      <c r="B73" s="327" t="s">
        <v>319</v>
      </c>
      <c r="C73" s="90">
        <v>0</v>
      </c>
      <c r="D73" s="91">
        <v>0.046242774566473986</v>
      </c>
      <c r="E73" s="91">
        <v>0.014705882352941176</v>
      </c>
      <c r="F73" s="91">
        <v>0</v>
      </c>
      <c r="G73" s="91">
        <v>0</v>
      </c>
      <c r="H73" s="91">
        <v>0.015600624024960999</v>
      </c>
      <c r="I73" s="314"/>
      <c r="J73" s="314"/>
      <c r="K73" s="314"/>
      <c r="L73" s="314"/>
      <c r="M73" s="314"/>
      <c r="N73" s="314"/>
      <c r="O73" s="314"/>
      <c r="P73" s="314"/>
      <c r="Q73" s="314"/>
    </row>
    <row r="74" spans="1:17" ht="11.25">
      <c r="A74" s="321"/>
      <c r="B74" s="327" t="s">
        <v>320</v>
      </c>
      <c r="C74" s="90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  <c r="I74" s="314"/>
      <c r="J74" s="314"/>
      <c r="K74" s="314"/>
      <c r="L74" s="314"/>
      <c r="M74" s="314"/>
      <c r="N74" s="314"/>
      <c r="O74" s="314"/>
      <c r="P74" s="314"/>
      <c r="Q74" s="314"/>
    </row>
    <row r="75" spans="1:17" ht="11.25">
      <c r="A75" s="322"/>
      <c r="B75" s="328" t="s">
        <v>125</v>
      </c>
      <c r="C75" s="333">
        <v>237</v>
      </c>
      <c r="D75" s="334">
        <v>173</v>
      </c>
      <c r="E75" s="334">
        <v>136</v>
      </c>
      <c r="F75" s="334">
        <v>39</v>
      </c>
      <c r="G75" s="334">
        <v>56</v>
      </c>
      <c r="H75" s="334">
        <v>641</v>
      </c>
      <c r="I75" s="314"/>
      <c r="J75" s="314"/>
      <c r="K75" s="314"/>
      <c r="L75" s="314"/>
      <c r="M75" s="314"/>
      <c r="N75" s="314"/>
      <c r="O75" s="314"/>
      <c r="P75" s="314"/>
      <c r="Q75" s="314"/>
    </row>
    <row r="76" spans="1:17" ht="11.25">
      <c r="A76" s="312" t="s">
        <v>41</v>
      </c>
      <c r="C76" s="340"/>
      <c r="I76" s="314"/>
      <c r="J76" s="314"/>
      <c r="K76" s="314"/>
      <c r="L76" s="314"/>
      <c r="M76" s="314"/>
      <c r="N76" s="314"/>
      <c r="O76" s="314"/>
      <c r="P76" s="314"/>
      <c r="Q76" s="314"/>
    </row>
    <row r="77" spans="1:2" ht="11.25">
      <c r="A77" s="466" t="s">
        <v>342</v>
      </c>
      <c r="B77" s="436"/>
    </row>
  </sheetData>
  <mergeCells count="1">
    <mergeCell ref="A77:B77"/>
  </mergeCells>
  <printOptions horizontalCentered="1"/>
  <pageMargins left="0.17" right="0.16" top="0.52" bottom="1.04" header="0.5" footer="0.55"/>
  <pageSetup horizontalDpi="300" verticalDpi="300" orientation="portrait" r:id="rId1"/>
  <rowBreaks count="1" manualBreakCount="1">
    <brk id="5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">
      <selection activeCell="A6" sqref="A6"/>
    </sheetView>
  </sheetViews>
  <sheetFormatPr defaultColWidth="9.140625" defaultRowHeight="12.75"/>
  <cols>
    <col min="1" max="1" width="4.7109375" style="345" customWidth="1"/>
    <col min="2" max="2" width="28.28125" style="345" customWidth="1"/>
    <col min="3" max="7" width="10.57421875" style="345" customWidth="1"/>
    <col min="8" max="8" width="11.8515625" style="345" customWidth="1"/>
    <col min="9" max="16384" width="8.00390625" style="345" customWidth="1"/>
  </cols>
  <sheetData>
    <row r="1" spans="1:8" ht="12.75">
      <c r="A1" s="341" t="s">
        <v>0</v>
      </c>
      <c r="B1" s="342"/>
      <c r="C1" s="343"/>
      <c r="D1" s="343"/>
      <c r="E1" s="343"/>
      <c r="F1" s="343"/>
      <c r="G1" s="343"/>
      <c r="H1" s="344"/>
    </row>
    <row r="2" spans="1:8" ht="12.75">
      <c r="A2" s="346" t="s">
        <v>1</v>
      </c>
      <c r="B2" s="347"/>
      <c r="C2" s="348"/>
      <c r="D2" s="348"/>
      <c r="E2" s="348"/>
      <c r="F2" s="348"/>
      <c r="G2" s="348"/>
      <c r="H2" s="349"/>
    </row>
    <row r="3" spans="1:8" ht="12.75">
      <c r="A3" s="165" t="s">
        <v>343</v>
      </c>
      <c r="B3" s="203"/>
      <c r="C3" s="348"/>
      <c r="D3" s="348"/>
      <c r="E3" s="348"/>
      <c r="F3" s="348"/>
      <c r="G3" s="348"/>
      <c r="H3" s="349"/>
    </row>
    <row r="4" spans="1:18" ht="12.75">
      <c r="A4" s="350" t="s">
        <v>113</v>
      </c>
      <c r="B4" s="351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ht="4.5" customHeight="1">
      <c r="A5" s="352"/>
      <c r="B5" s="353"/>
      <c r="C5" s="352"/>
      <c r="D5" s="343"/>
      <c r="E5" s="343"/>
      <c r="F5" s="343"/>
      <c r="G5" s="343"/>
      <c r="H5" s="343"/>
      <c r="I5" s="348"/>
      <c r="J5" s="348"/>
      <c r="K5" s="348"/>
      <c r="L5" s="348"/>
      <c r="M5" s="348"/>
      <c r="N5" s="348"/>
      <c r="O5" s="348"/>
      <c r="P5" s="348"/>
      <c r="Q5" s="348"/>
      <c r="R5" s="348"/>
    </row>
    <row r="6" spans="1:18" ht="17.25" customHeight="1">
      <c r="A6" s="354" t="s">
        <v>87</v>
      </c>
      <c r="B6" s="355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 t="s">
        <v>21</v>
      </c>
      <c r="I6" s="126"/>
      <c r="J6" s="424"/>
      <c r="K6" s="200"/>
      <c r="L6" s="200"/>
      <c r="M6" s="200"/>
      <c r="N6" s="200"/>
      <c r="O6" s="200"/>
      <c r="P6" s="348"/>
      <c r="Q6" s="348"/>
      <c r="R6" s="348"/>
    </row>
    <row r="7" spans="1:18" ht="11.25">
      <c r="A7" s="356"/>
      <c r="B7" s="357" t="s">
        <v>117</v>
      </c>
      <c r="C7" s="358">
        <v>239</v>
      </c>
      <c r="D7" s="359">
        <v>175</v>
      </c>
      <c r="E7" s="359">
        <v>136</v>
      </c>
      <c r="F7" s="359">
        <v>39</v>
      </c>
      <c r="G7" s="359">
        <v>56</v>
      </c>
      <c r="H7" s="359">
        <v>645</v>
      </c>
      <c r="I7" s="348"/>
      <c r="J7" s="109"/>
      <c r="K7" s="109"/>
      <c r="L7" s="109"/>
      <c r="M7" s="109"/>
      <c r="N7" s="109"/>
      <c r="O7" s="109"/>
      <c r="P7" s="368"/>
      <c r="Q7" s="348"/>
      <c r="R7" s="348"/>
    </row>
    <row r="8" spans="1:18" ht="11.25">
      <c r="A8" s="360" t="s">
        <v>344</v>
      </c>
      <c r="B8" s="361" t="s">
        <v>345</v>
      </c>
      <c r="C8" s="352"/>
      <c r="D8" s="343"/>
      <c r="E8" s="343"/>
      <c r="F8" s="343"/>
      <c r="G8" s="343"/>
      <c r="H8" s="343"/>
      <c r="I8" s="348"/>
      <c r="J8" s="348"/>
      <c r="K8" s="348"/>
      <c r="L8" s="348"/>
      <c r="M8" s="348"/>
      <c r="N8" s="348"/>
      <c r="O8" s="348"/>
      <c r="P8" s="368"/>
      <c r="Q8" s="348"/>
      <c r="R8" s="348"/>
    </row>
    <row r="9" spans="1:18" ht="11.25">
      <c r="A9" s="362"/>
      <c r="B9" s="361" t="s">
        <v>346</v>
      </c>
      <c r="C9" s="362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</row>
    <row r="10" spans="1:18" ht="11.25">
      <c r="A10" s="362"/>
      <c r="B10" s="361" t="s">
        <v>347</v>
      </c>
      <c r="C10" s="91">
        <v>0.36134453781512604</v>
      </c>
      <c r="D10" s="91">
        <v>0.28160919540229884</v>
      </c>
      <c r="E10" s="91">
        <v>0.29411764705882354</v>
      </c>
      <c r="F10" s="91">
        <v>0.23076923076923078</v>
      </c>
      <c r="G10" s="91">
        <v>0.30357142857142855</v>
      </c>
      <c r="H10" s="91">
        <v>0.31259720062208396</v>
      </c>
      <c r="I10" s="348"/>
      <c r="J10" s="348"/>
      <c r="K10" s="348"/>
      <c r="L10" s="348"/>
      <c r="M10" s="348"/>
      <c r="N10" s="348"/>
      <c r="O10" s="348"/>
      <c r="P10" s="368"/>
      <c r="Q10" s="348"/>
      <c r="R10" s="348"/>
    </row>
    <row r="11" spans="1:18" ht="11.25">
      <c r="A11" s="362"/>
      <c r="B11" s="361" t="s">
        <v>348</v>
      </c>
      <c r="C11" s="91">
        <v>0.42436974789915966</v>
      </c>
      <c r="D11" s="91">
        <v>0.5574712643678161</v>
      </c>
      <c r="E11" s="91">
        <v>0.5147058823529411</v>
      </c>
      <c r="F11" s="91">
        <v>0.48717948717948717</v>
      </c>
      <c r="G11" s="91">
        <v>0.5</v>
      </c>
      <c r="H11" s="91">
        <v>0.48989113530326595</v>
      </c>
      <c r="I11" s="348"/>
      <c r="J11" s="348"/>
      <c r="K11" s="348"/>
      <c r="L11" s="348"/>
      <c r="M11" s="348"/>
      <c r="N11" s="348"/>
      <c r="O11" s="348"/>
      <c r="P11" s="368"/>
      <c r="Q11" s="348"/>
      <c r="R11" s="348"/>
    </row>
    <row r="12" spans="1:18" ht="11.25">
      <c r="A12" s="362"/>
      <c r="B12" s="361" t="s">
        <v>349</v>
      </c>
      <c r="C12" s="91">
        <v>0.1722689075630252</v>
      </c>
      <c r="D12" s="91">
        <v>0.14367816091954022</v>
      </c>
      <c r="E12" s="91">
        <v>0.16176470588235295</v>
      </c>
      <c r="F12" s="91">
        <v>0.23076923076923078</v>
      </c>
      <c r="G12" s="91">
        <v>0.16071428571428573</v>
      </c>
      <c r="H12" s="91">
        <v>0.16485225505443235</v>
      </c>
      <c r="I12" s="348"/>
      <c r="J12" s="348"/>
      <c r="K12" s="348"/>
      <c r="L12" s="348"/>
      <c r="M12" s="348"/>
      <c r="N12" s="348"/>
      <c r="O12" s="348"/>
      <c r="P12" s="368"/>
      <c r="Q12" s="348"/>
      <c r="R12" s="348"/>
    </row>
    <row r="13" spans="1:18" ht="11.25">
      <c r="A13" s="362"/>
      <c r="B13" s="361" t="s">
        <v>350</v>
      </c>
      <c r="C13" s="91">
        <v>0.04201680672268908</v>
      </c>
      <c r="D13" s="91">
        <v>0.017241379310344827</v>
      </c>
      <c r="E13" s="91">
        <v>0.029411764705882353</v>
      </c>
      <c r="F13" s="91">
        <v>0.05128205128205128</v>
      </c>
      <c r="G13" s="91">
        <v>0.03571428571428571</v>
      </c>
      <c r="H13" s="91">
        <v>0.03265940902021773</v>
      </c>
      <c r="I13" s="348"/>
      <c r="J13" s="348"/>
      <c r="K13" s="348"/>
      <c r="L13" s="348"/>
      <c r="M13" s="348"/>
      <c r="N13" s="348"/>
      <c r="O13" s="348"/>
      <c r="P13" s="368"/>
      <c r="Q13" s="348"/>
      <c r="R13" s="348"/>
    </row>
    <row r="14" spans="1:18" ht="11.25">
      <c r="A14" s="363"/>
      <c r="B14" s="364" t="s">
        <v>125</v>
      </c>
      <c r="C14" s="365">
        <v>238</v>
      </c>
      <c r="D14" s="365">
        <v>174</v>
      </c>
      <c r="E14" s="365">
        <v>136</v>
      </c>
      <c r="F14" s="365">
        <v>39</v>
      </c>
      <c r="G14" s="365">
        <v>56</v>
      </c>
      <c r="H14" s="365">
        <v>643</v>
      </c>
      <c r="I14" s="348"/>
      <c r="J14" s="348"/>
      <c r="K14" s="348"/>
      <c r="L14" s="348"/>
      <c r="M14" s="348"/>
      <c r="N14" s="348"/>
      <c r="O14" s="348"/>
      <c r="P14" s="368"/>
      <c r="Q14" s="348"/>
      <c r="R14" s="348"/>
    </row>
    <row r="15" spans="1:18" ht="11.25">
      <c r="A15" s="360" t="s">
        <v>351</v>
      </c>
      <c r="B15" s="361" t="s">
        <v>352</v>
      </c>
      <c r="C15" s="366"/>
      <c r="D15" s="366"/>
      <c r="E15" s="366"/>
      <c r="F15" s="366"/>
      <c r="G15" s="366"/>
      <c r="H15" s="366"/>
      <c r="I15" s="348"/>
      <c r="J15" s="348"/>
      <c r="K15" s="348"/>
      <c r="L15" s="348"/>
      <c r="M15" s="348"/>
      <c r="N15" s="348"/>
      <c r="O15" s="348"/>
      <c r="P15" s="368"/>
      <c r="Q15" s="348"/>
      <c r="R15" s="348"/>
    </row>
    <row r="16" spans="1:18" ht="11.25">
      <c r="A16" s="362"/>
      <c r="B16" s="361" t="s">
        <v>353</v>
      </c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</row>
    <row r="17" spans="1:18" ht="11.25">
      <c r="A17" s="362"/>
      <c r="B17" s="361" t="s">
        <v>347</v>
      </c>
      <c r="C17" s="91">
        <v>0.2815126050420168</v>
      </c>
      <c r="D17" s="91">
        <v>0.1839080459770115</v>
      </c>
      <c r="E17" s="91">
        <v>0.16911764705882354</v>
      </c>
      <c r="F17" s="91">
        <v>0.10256410256410256</v>
      </c>
      <c r="G17" s="91">
        <v>0.25</v>
      </c>
      <c r="H17" s="91">
        <v>0.2177293934681182</v>
      </c>
      <c r="I17" s="348"/>
      <c r="J17" s="348"/>
      <c r="K17" s="348"/>
      <c r="L17" s="348"/>
      <c r="M17" s="348"/>
      <c r="N17" s="348"/>
      <c r="O17" s="348"/>
      <c r="P17" s="368"/>
      <c r="Q17" s="348"/>
      <c r="R17" s="348"/>
    </row>
    <row r="18" spans="1:18" ht="11.25">
      <c r="A18" s="362"/>
      <c r="B18" s="361" t="s">
        <v>348</v>
      </c>
      <c r="C18" s="91">
        <v>0.47058823529411764</v>
      </c>
      <c r="D18" s="91">
        <v>0.5287356321839081</v>
      </c>
      <c r="E18" s="91">
        <v>0.5147058823529411</v>
      </c>
      <c r="F18" s="91">
        <v>0.48717948717948717</v>
      </c>
      <c r="G18" s="91">
        <v>0.30357142857142855</v>
      </c>
      <c r="H18" s="91">
        <v>0.4821150855365474</v>
      </c>
      <c r="I18" s="348"/>
      <c r="J18" s="348"/>
      <c r="K18" s="348"/>
      <c r="L18" s="348"/>
      <c r="M18" s="348"/>
      <c r="N18" s="348"/>
      <c r="O18" s="348"/>
      <c r="P18" s="368"/>
      <c r="Q18" s="348"/>
      <c r="R18" s="348"/>
    </row>
    <row r="19" spans="1:18" ht="11.25">
      <c r="A19" s="362"/>
      <c r="B19" s="361" t="s">
        <v>349</v>
      </c>
      <c r="C19" s="91">
        <v>0.20168067226890757</v>
      </c>
      <c r="D19" s="91">
        <v>0.22413793103448276</v>
      </c>
      <c r="E19" s="91">
        <v>0.3014705882352941</v>
      </c>
      <c r="F19" s="91">
        <v>0.3076923076923077</v>
      </c>
      <c r="G19" s="91">
        <v>0.39285714285714285</v>
      </c>
      <c r="H19" s="91">
        <v>0.25194401244167963</v>
      </c>
      <c r="I19" s="348"/>
      <c r="J19" s="348"/>
      <c r="K19" s="348"/>
      <c r="L19" s="348"/>
      <c r="M19" s="348"/>
      <c r="N19" s="348"/>
      <c r="O19" s="348"/>
      <c r="P19" s="368"/>
      <c r="Q19" s="348"/>
      <c r="R19" s="348"/>
    </row>
    <row r="20" spans="1:18" ht="11.25">
      <c r="A20" s="362"/>
      <c r="B20" s="361" t="s">
        <v>350</v>
      </c>
      <c r="C20" s="91">
        <v>0.046218487394957986</v>
      </c>
      <c r="D20" s="91">
        <v>0.06321839080459771</v>
      </c>
      <c r="E20" s="91">
        <v>0.014705882352941176</v>
      </c>
      <c r="F20" s="91">
        <v>0.10256410256410256</v>
      </c>
      <c r="G20" s="91">
        <v>0.05357142857142857</v>
      </c>
      <c r="H20" s="91">
        <v>0.04821150855365474</v>
      </c>
      <c r="I20" s="348"/>
      <c r="J20" s="348"/>
      <c r="K20" s="348"/>
      <c r="L20" s="348"/>
      <c r="M20" s="348"/>
      <c r="N20" s="348"/>
      <c r="O20" s="348"/>
      <c r="P20" s="368"/>
      <c r="Q20" s="348"/>
      <c r="R20" s="348"/>
    </row>
    <row r="21" spans="1:18" ht="11.25">
      <c r="A21" s="363"/>
      <c r="B21" s="364" t="s">
        <v>125</v>
      </c>
      <c r="C21" s="365">
        <v>238</v>
      </c>
      <c r="D21" s="365">
        <v>174</v>
      </c>
      <c r="E21" s="365">
        <v>136</v>
      </c>
      <c r="F21" s="365">
        <v>39</v>
      </c>
      <c r="G21" s="365">
        <v>56</v>
      </c>
      <c r="H21" s="365">
        <v>643</v>
      </c>
      <c r="I21" s="348"/>
      <c r="J21" s="348"/>
      <c r="K21" s="348"/>
      <c r="L21" s="348"/>
      <c r="M21" s="348"/>
      <c r="N21" s="348"/>
      <c r="O21" s="348"/>
      <c r="P21" s="368"/>
      <c r="Q21" s="348"/>
      <c r="R21" s="348"/>
    </row>
    <row r="22" spans="1:18" ht="11.25">
      <c r="A22" s="360" t="s">
        <v>354</v>
      </c>
      <c r="B22" s="361" t="s">
        <v>352</v>
      </c>
      <c r="C22" s="366"/>
      <c r="D22" s="366"/>
      <c r="E22" s="366"/>
      <c r="F22" s="366"/>
      <c r="G22" s="366"/>
      <c r="H22" s="366"/>
      <c r="I22" s="348"/>
      <c r="J22" s="348"/>
      <c r="K22" s="348"/>
      <c r="L22" s="348"/>
      <c r="M22" s="348"/>
      <c r="N22" s="348"/>
      <c r="O22" s="348"/>
      <c r="P22" s="368"/>
      <c r="Q22" s="348"/>
      <c r="R22" s="348"/>
    </row>
    <row r="23" spans="1:18" ht="11.25">
      <c r="A23" s="362"/>
      <c r="B23" s="361" t="s">
        <v>355</v>
      </c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</row>
    <row r="24" spans="1:18" ht="11.25">
      <c r="A24" s="362"/>
      <c r="B24" s="361" t="s">
        <v>347</v>
      </c>
      <c r="C24" s="91">
        <v>0.3235294117647059</v>
      </c>
      <c r="D24" s="91">
        <v>0.21839080459770116</v>
      </c>
      <c r="E24" s="91">
        <v>0.25735294117647056</v>
      </c>
      <c r="F24" s="91">
        <v>0.1282051282051282</v>
      </c>
      <c r="G24" s="91">
        <v>0.34545454545454546</v>
      </c>
      <c r="H24" s="91">
        <v>0.27102803738317754</v>
      </c>
      <c r="I24" s="348"/>
      <c r="J24" s="348"/>
      <c r="K24" s="348"/>
      <c r="L24" s="348"/>
      <c r="M24" s="348"/>
      <c r="N24" s="348"/>
      <c r="O24" s="348"/>
      <c r="P24" s="368"/>
      <c r="Q24" s="348"/>
      <c r="R24" s="348"/>
    </row>
    <row r="25" spans="1:18" ht="11.25">
      <c r="A25" s="362"/>
      <c r="B25" s="361" t="s">
        <v>348</v>
      </c>
      <c r="C25" s="91">
        <v>0.47478991596638653</v>
      </c>
      <c r="D25" s="91">
        <v>0.5862068965517241</v>
      </c>
      <c r="E25" s="91">
        <v>0.5514705882352942</v>
      </c>
      <c r="F25" s="91">
        <v>0.6410256410256411</v>
      </c>
      <c r="G25" s="91">
        <v>0.4727272727272727</v>
      </c>
      <c r="H25" s="91">
        <v>0.5311526479750779</v>
      </c>
      <c r="I25" s="348"/>
      <c r="J25" s="348"/>
      <c r="K25" s="348"/>
      <c r="L25" s="348"/>
      <c r="M25" s="348"/>
      <c r="N25" s="348"/>
      <c r="O25" s="348"/>
      <c r="P25" s="368"/>
      <c r="Q25" s="348"/>
      <c r="R25" s="348"/>
    </row>
    <row r="26" spans="1:18" ht="11.25">
      <c r="A26" s="362"/>
      <c r="B26" s="361" t="s">
        <v>349</v>
      </c>
      <c r="C26" s="91">
        <v>0.1638655462184874</v>
      </c>
      <c r="D26" s="91">
        <v>0.16666666666666666</v>
      </c>
      <c r="E26" s="91">
        <v>0.16176470588235295</v>
      </c>
      <c r="F26" s="91">
        <v>0.23076923076923078</v>
      </c>
      <c r="G26" s="91">
        <v>0.14545454545454545</v>
      </c>
      <c r="H26" s="91">
        <v>0.16666666666666666</v>
      </c>
      <c r="I26" s="348"/>
      <c r="J26" s="348"/>
      <c r="K26" s="348"/>
      <c r="L26" s="348"/>
      <c r="M26" s="348"/>
      <c r="N26" s="348"/>
      <c r="O26" s="348"/>
      <c r="P26" s="368"/>
      <c r="Q26" s="348"/>
      <c r="R26" s="348"/>
    </row>
    <row r="27" spans="1:18" ht="11.25">
      <c r="A27" s="362"/>
      <c r="B27" s="361" t="s">
        <v>350</v>
      </c>
      <c r="C27" s="91">
        <v>0.037815126050420166</v>
      </c>
      <c r="D27" s="91">
        <v>0.028735632183908046</v>
      </c>
      <c r="E27" s="91">
        <v>0.029411764705882353</v>
      </c>
      <c r="F27" s="91">
        <v>0</v>
      </c>
      <c r="G27" s="91">
        <v>0.03636363636363636</v>
      </c>
      <c r="H27" s="91">
        <v>0.03115264797507788</v>
      </c>
      <c r="I27" s="348"/>
      <c r="J27" s="348"/>
      <c r="K27" s="348"/>
      <c r="L27" s="348"/>
      <c r="M27" s="348"/>
      <c r="N27" s="348"/>
      <c r="O27" s="348"/>
      <c r="P27" s="368"/>
      <c r="Q27" s="348"/>
      <c r="R27" s="348"/>
    </row>
    <row r="28" spans="1:18" ht="11.25">
      <c r="A28" s="363"/>
      <c r="B28" s="364" t="s">
        <v>125</v>
      </c>
      <c r="C28" s="365">
        <v>238</v>
      </c>
      <c r="D28" s="365">
        <v>174</v>
      </c>
      <c r="E28" s="365">
        <v>136</v>
      </c>
      <c r="F28" s="365">
        <v>39</v>
      </c>
      <c r="G28" s="365">
        <v>55</v>
      </c>
      <c r="H28" s="365">
        <v>642</v>
      </c>
      <c r="I28" s="348"/>
      <c r="J28" s="348"/>
      <c r="K28" s="348"/>
      <c r="L28" s="348"/>
      <c r="M28" s="348"/>
      <c r="N28" s="348"/>
      <c r="O28" s="348"/>
      <c r="P28" s="368"/>
      <c r="Q28" s="348"/>
      <c r="R28" s="348"/>
    </row>
    <row r="29" spans="1:18" ht="11.25">
      <c r="A29" s="367">
        <v>24</v>
      </c>
      <c r="B29" s="368" t="s">
        <v>356</v>
      </c>
      <c r="C29" s="369"/>
      <c r="D29" s="370"/>
      <c r="E29" s="370"/>
      <c r="F29" s="370"/>
      <c r="G29" s="370"/>
      <c r="H29" s="370"/>
      <c r="I29" s="348"/>
      <c r="J29" s="348"/>
      <c r="K29" s="348"/>
      <c r="L29" s="348"/>
      <c r="M29" s="348"/>
      <c r="N29" s="348"/>
      <c r="O29" s="348"/>
      <c r="P29" s="368"/>
      <c r="Q29" s="348"/>
      <c r="R29" s="348"/>
    </row>
    <row r="30" spans="1:18" ht="11.25">
      <c r="A30" s="362"/>
      <c r="B30" s="368" t="s">
        <v>347</v>
      </c>
      <c r="C30" s="90">
        <v>0.4327731092436975</v>
      </c>
      <c r="D30" s="91">
        <v>0.28735632183908044</v>
      </c>
      <c r="E30" s="91">
        <v>0.4222222222222222</v>
      </c>
      <c r="F30" s="91">
        <v>0.1891891891891892</v>
      </c>
      <c r="G30" s="91">
        <v>0.17857142857142858</v>
      </c>
      <c r="H30" s="91">
        <v>0.3546875</v>
      </c>
      <c r="I30" s="348"/>
      <c r="J30" s="348"/>
      <c r="K30" s="348"/>
      <c r="L30" s="348"/>
      <c r="M30" s="348"/>
      <c r="N30" s="348"/>
      <c r="O30" s="348"/>
      <c r="P30" s="368"/>
      <c r="Q30" s="348"/>
      <c r="R30" s="348"/>
    </row>
    <row r="31" spans="1:18" ht="11.25">
      <c r="A31" s="362"/>
      <c r="B31" s="368" t="s">
        <v>348</v>
      </c>
      <c r="C31" s="90">
        <v>0.46218487394957986</v>
      </c>
      <c r="D31" s="91">
        <v>0.5689655172413793</v>
      </c>
      <c r="E31" s="91">
        <v>0.4740740740740741</v>
      </c>
      <c r="F31" s="91">
        <v>0.7297297297297297</v>
      </c>
      <c r="G31" s="91">
        <v>0.5357142857142857</v>
      </c>
      <c r="H31" s="91">
        <v>0.515625</v>
      </c>
      <c r="I31" s="348"/>
      <c r="J31" s="348"/>
      <c r="K31" s="348"/>
      <c r="L31" s="348"/>
      <c r="M31" s="348"/>
      <c r="N31" s="348"/>
      <c r="O31" s="348"/>
      <c r="P31" s="368"/>
      <c r="Q31" s="348"/>
      <c r="R31" s="348"/>
    </row>
    <row r="32" spans="1:18" ht="11.25">
      <c r="A32" s="362"/>
      <c r="B32" s="368" t="s">
        <v>349</v>
      </c>
      <c r="C32" s="90">
        <v>0.08823529411764706</v>
      </c>
      <c r="D32" s="91">
        <v>0.12643678160919541</v>
      </c>
      <c r="E32" s="91">
        <v>0.0962962962962963</v>
      </c>
      <c r="F32" s="91">
        <v>0.05405405405405406</v>
      </c>
      <c r="G32" s="91">
        <v>0.21428571428571427</v>
      </c>
      <c r="H32" s="91">
        <v>0.109375</v>
      </c>
      <c r="I32" s="348"/>
      <c r="J32" s="348"/>
      <c r="K32" s="348"/>
      <c r="L32" s="348"/>
      <c r="M32" s="348"/>
      <c r="N32" s="348"/>
      <c r="O32" s="348"/>
      <c r="P32" s="368"/>
      <c r="Q32" s="348"/>
      <c r="R32" s="348"/>
    </row>
    <row r="33" spans="1:18" ht="11.25">
      <c r="A33" s="362"/>
      <c r="B33" s="368" t="s">
        <v>350</v>
      </c>
      <c r="C33" s="90">
        <v>0.01680672268907563</v>
      </c>
      <c r="D33" s="91">
        <v>0.017241379310344827</v>
      </c>
      <c r="E33" s="91">
        <v>0.007407407407407408</v>
      </c>
      <c r="F33" s="91">
        <v>0.02702702702702703</v>
      </c>
      <c r="G33" s="91">
        <v>0.07142857142857142</v>
      </c>
      <c r="H33" s="91">
        <v>0.0203125</v>
      </c>
      <c r="I33" s="348"/>
      <c r="J33" s="348"/>
      <c r="K33" s="348"/>
      <c r="L33" s="348"/>
      <c r="M33" s="348"/>
      <c r="N33" s="348"/>
      <c r="O33" s="348"/>
      <c r="P33" s="368"/>
      <c r="Q33" s="348"/>
      <c r="R33" s="348"/>
    </row>
    <row r="34" spans="1:18" ht="11.25">
      <c r="A34" s="363"/>
      <c r="B34" s="371" t="s">
        <v>125</v>
      </c>
      <c r="C34" s="372">
        <v>238</v>
      </c>
      <c r="D34" s="365">
        <v>174</v>
      </c>
      <c r="E34" s="365">
        <v>135</v>
      </c>
      <c r="F34" s="365">
        <v>37</v>
      </c>
      <c r="G34" s="365">
        <v>56</v>
      </c>
      <c r="H34" s="365">
        <v>640</v>
      </c>
      <c r="I34" s="348"/>
      <c r="J34" s="348"/>
      <c r="K34" s="348"/>
      <c r="L34" s="348"/>
      <c r="M34" s="348"/>
      <c r="N34" s="348"/>
      <c r="O34" s="348"/>
      <c r="P34" s="368"/>
      <c r="Q34" s="348"/>
      <c r="R34" s="348"/>
    </row>
    <row r="35" spans="1:18" ht="11.25">
      <c r="A35" s="367">
        <v>25</v>
      </c>
      <c r="B35" s="361" t="s">
        <v>357</v>
      </c>
      <c r="C35" s="366"/>
      <c r="D35" s="366"/>
      <c r="E35" s="366"/>
      <c r="F35" s="366"/>
      <c r="G35" s="366"/>
      <c r="H35" s="366"/>
      <c r="I35" s="348"/>
      <c r="J35" s="348"/>
      <c r="K35" s="348"/>
      <c r="L35" s="348"/>
      <c r="M35" s="348"/>
      <c r="N35" s="348"/>
      <c r="O35" s="348"/>
      <c r="P35" s="368"/>
      <c r="Q35" s="348"/>
      <c r="R35" s="348"/>
    </row>
    <row r="36" spans="1:18" ht="11.25">
      <c r="A36" s="362"/>
      <c r="B36" s="361" t="s">
        <v>358</v>
      </c>
      <c r="C36" s="91">
        <v>0.01680672268907563</v>
      </c>
      <c r="D36" s="91">
        <v>0.05747126436781609</v>
      </c>
      <c r="E36" s="91">
        <v>0.037037037037037035</v>
      </c>
      <c r="F36" s="91">
        <v>0.05128205128205128</v>
      </c>
      <c r="G36" s="91">
        <v>0.017857142857142856</v>
      </c>
      <c r="H36" s="91">
        <v>0.03426791277258567</v>
      </c>
      <c r="I36" s="348"/>
      <c r="J36" s="348"/>
      <c r="K36" s="348"/>
      <c r="L36" s="348"/>
      <c r="M36" s="348"/>
      <c r="N36" s="348"/>
      <c r="O36" s="348"/>
      <c r="P36" s="368"/>
      <c r="Q36" s="348"/>
      <c r="R36" s="348"/>
    </row>
    <row r="37" spans="1:18" ht="11.25">
      <c r="A37" s="362"/>
      <c r="B37" s="361" t="s">
        <v>359</v>
      </c>
      <c r="C37" s="91">
        <v>0.8907563025210085</v>
      </c>
      <c r="D37" s="91">
        <v>0.8908045977011494</v>
      </c>
      <c r="E37" s="91">
        <v>0.9333333333333333</v>
      </c>
      <c r="F37" s="91">
        <v>0.9230769230769231</v>
      </c>
      <c r="G37" s="91">
        <v>0.9464285714285714</v>
      </c>
      <c r="H37" s="91">
        <v>0.9065420560747663</v>
      </c>
      <c r="I37" s="348"/>
      <c r="J37" s="348"/>
      <c r="K37" s="348"/>
      <c r="L37" s="348"/>
      <c r="M37" s="348"/>
      <c r="N37" s="348"/>
      <c r="O37" s="348"/>
      <c r="P37" s="368"/>
      <c r="Q37" s="348"/>
      <c r="R37" s="348"/>
    </row>
    <row r="38" spans="1:18" ht="11.25">
      <c r="A38" s="362"/>
      <c r="B38" s="361" t="s">
        <v>360</v>
      </c>
      <c r="C38" s="91">
        <v>0.09243697478991597</v>
      </c>
      <c r="D38" s="91">
        <v>0.05172413793103448</v>
      </c>
      <c r="E38" s="91">
        <v>0.02962962962962963</v>
      </c>
      <c r="F38" s="91">
        <v>0.02564102564102564</v>
      </c>
      <c r="G38" s="91">
        <v>0.03571428571428571</v>
      </c>
      <c r="H38" s="91">
        <v>0.059190031152647975</v>
      </c>
      <c r="I38" s="348"/>
      <c r="J38" s="348"/>
      <c r="K38" s="348"/>
      <c r="L38" s="348"/>
      <c r="M38" s="348"/>
      <c r="N38" s="348"/>
      <c r="O38" s="348"/>
      <c r="P38" s="368"/>
      <c r="Q38" s="348"/>
      <c r="R38" s="348"/>
    </row>
    <row r="39" spans="1:18" ht="11.25">
      <c r="A39" s="363"/>
      <c r="B39" s="364" t="s">
        <v>125</v>
      </c>
      <c r="C39" s="365">
        <v>238</v>
      </c>
      <c r="D39" s="365">
        <v>174</v>
      </c>
      <c r="E39" s="365">
        <v>135</v>
      </c>
      <c r="F39" s="365">
        <v>39</v>
      </c>
      <c r="G39" s="365">
        <v>56</v>
      </c>
      <c r="H39" s="365">
        <v>642</v>
      </c>
      <c r="I39" s="348"/>
      <c r="J39" s="348"/>
      <c r="K39" s="348"/>
      <c r="L39" s="348"/>
      <c r="M39" s="348"/>
      <c r="N39" s="348"/>
      <c r="O39" s="348"/>
      <c r="P39" s="368"/>
      <c r="Q39" s="348"/>
      <c r="R39" s="348"/>
    </row>
    <row r="40" spans="1:18" ht="11.25">
      <c r="A40" s="348" t="s">
        <v>41</v>
      </c>
      <c r="B40" s="373"/>
      <c r="C40" s="374"/>
      <c r="D40" s="374"/>
      <c r="E40" s="374"/>
      <c r="F40" s="374"/>
      <c r="G40" s="374"/>
      <c r="H40" s="374"/>
      <c r="I40" s="348"/>
      <c r="J40" s="348"/>
      <c r="K40" s="348"/>
      <c r="L40" s="348"/>
      <c r="M40" s="348"/>
      <c r="N40" s="348"/>
      <c r="O40" s="348"/>
      <c r="P40" s="368"/>
      <c r="Q40" s="348"/>
      <c r="R40" s="348"/>
    </row>
    <row r="41" spans="1:18" ht="21.75" customHeight="1">
      <c r="A41" s="437" t="s">
        <v>342</v>
      </c>
      <c r="B41" s="467"/>
      <c r="C41" s="366"/>
      <c r="D41" s="366"/>
      <c r="E41" s="366"/>
      <c r="F41" s="366"/>
      <c r="G41" s="366"/>
      <c r="H41" s="366"/>
      <c r="I41" s="348"/>
      <c r="J41" s="348"/>
      <c r="K41" s="348"/>
      <c r="L41" s="348"/>
      <c r="M41" s="348"/>
      <c r="N41" s="348"/>
      <c r="O41" s="348"/>
      <c r="P41" s="348"/>
      <c r="Q41" s="348"/>
      <c r="R41" s="348"/>
    </row>
  </sheetData>
  <mergeCells count="1">
    <mergeCell ref="A41:B41"/>
  </mergeCells>
  <printOptions horizontalCentered="1"/>
  <pageMargins left="0.25" right="0.16" top="0.69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95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75" customWidth="1"/>
    <col min="2" max="2" width="40.8515625" style="375" customWidth="1"/>
    <col min="3" max="8" width="8.8515625" style="375" customWidth="1"/>
    <col min="9" max="9" width="3.421875" style="375" customWidth="1"/>
    <col min="10" max="15" width="6.140625" style="375" customWidth="1"/>
    <col min="16" max="16" width="6.140625" style="385" customWidth="1"/>
    <col min="17" max="16384" width="9.140625" style="375" customWidth="1"/>
  </cols>
  <sheetData>
    <row r="1" spans="1:16" ht="12.75">
      <c r="A1" s="162" t="s">
        <v>0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376" t="s">
        <v>1</v>
      </c>
      <c r="B2" s="377"/>
      <c r="C2" s="126"/>
      <c r="D2" s="126"/>
      <c r="E2" s="126"/>
      <c r="F2" s="126"/>
      <c r="G2" s="126"/>
      <c r="H2" s="139"/>
      <c r="I2" s="163"/>
      <c r="J2" s="166"/>
      <c r="K2" s="166"/>
      <c r="L2" s="166"/>
      <c r="M2" s="166"/>
      <c r="N2" s="126"/>
      <c r="O2" s="126"/>
      <c r="P2" s="167"/>
      <c r="Q2" s="419"/>
    </row>
    <row r="3" spans="1:17" ht="12.75">
      <c r="A3" s="165" t="s">
        <v>361</v>
      </c>
      <c r="B3" s="377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7"/>
      <c r="Q3" s="419"/>
    </row>
    <row r="4" spans="1:17" ht="12.75">
      <c r="A4" s="378" t="s">
        <v>115</v>
      </c>
      <c r="B4" s="379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432"/>
      <c r="Q4" s="419"/>
    </row>
    <row r="5" spans="1:17" ht="4.5" customHeight="1">
      <c r="A5" s="380"/>
      <c r="B5" s="136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41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200"/>
      <c r="K6" s="200"/>
      <c r="L6" s="200"/>
      <c r="M6" s="200"/>
      <c r="N6" s="200"/>
      <c r="O6" s="200"/>
      <c r="P6" s="434"/>
      <c r="Q6" s="419"/>
    </row>
    <row r="7" spans="1:17" ht="12.75">
      <c r="A7" s="381"/>
      <c r="B7" s="382" t="s">
        <v>117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419"/>
    </row>
    <row r="8" spans="1:17" ht="12.75">
      <c r="A8" s="383" t="s">
        <v>362</v>
      </c>
      <c r="B8" s="384" t="s">
        <v>363</v>
      </c>
      <c r="C8" s="128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421"/>
      <c r="Q8" s="419"/>
    </row>
    <row r="9" spans="1:17" ht="11.25" customHeight="1">
      <c r="A9" s="386" t="s">
        <v>364</v>
      </c>
      <c r="B9" s="387" t="s">
        <v>365</v>
      </c>
      <c r="C9" s="388"/>
      <c r="D9" s="389"/>
      <c r="E9" s="389"/>
      <c r="F9" s="389"/>
      <c r="G9" s="389"/>
      <c r="H9" s="390"/>
      <c r="I9" s="391"/>
      <c r="J9" s="418"/>
      <c r="K9" s="418"/>
      <c r="L9" s="418"/>
      <c r="M9" s="418"/>
      <c r="N9" s="418"/>
      <c r="O9" s="163"/>
      <c r="P9" s="411"/>
      <c r="Q9" s="435"/>
    </row>
    <row r="10" spans="1:17" ht="11.25" customHeight="1">
      <c r="A10" s="392"/>
      <c r="B10" s="387" t="s">
        <v>366</v>
      </c>
      <c r="C10" s="388">
        <v>0.1729957805907173</v>
      </c>
      <c r="D10" s="389">
        <v>0.09248554913294797</v>
      </c>
      <c r="E10" s="389">
        <v>0.08823529411764706</v>
      </c>
      <c r="F10" s="389">
        <v>0.15384615384615385</v>
      </c>
      <c r="G10" s="389">
        <v>0.12727272727272726</v>
      </c>
      <c r="H10" s="390">
        <v>0.128125</v>
      </c>
      <c r="I10" s="391"/>
      <c r="J10" s="418"/>
      <c r="K10" s="418"/>
      <c r="L10" s="418"/>
      <c r="M10" s="418"/>
      <c r="N10" s="418"/>
      <c r="O10" s="163"/>
      <c r="P10" s="411"/>
      <c r="Q10" s="435"/>
    </row>
    <row r="11" spans="1:17" ht="11.25" customHeight="1">
      <c r="A11" s="392"/>
      <c r="B11" s="387" t="s">
        <v>367</v>
      </c>
      <c r="C11" s="388">
        <v>0.4936708860759494</v>
      </c>
      <c r="D11" s="389">
        <v>0.5086705202312138</v>
      </c>
      <c r="E11" s="389">
        <v>0.5220588235294118</v>
      </c>
      <c r="F11" s="389">
        <v>0.5641025641025641</v>
      </c>
      <c r="G11" s="389">
        <v>0.45454545454545453</v>
      </c>
      <c r="H11" s="390">
        <v>0.5046875</v>
      </c>
      <c r="I11" s="391"/>
      <c r="J11" s="418"/>
      <c r="K11" s="418"/>
      <c r="L11" s="418"/>
      <c r="M11" s="418"/>
      <c r="N11" s="418"/>
      <c r="O11" s="163"/>
      <c r="P11" s="411"/>
      <c r="Q11" s="435"/>
    </row>
    <row r="12" spans="1:17" ht="11.25" customHeight="1">
      <c r="A12" s="392"/>
      <c r="B12" s="387" t="s">
        <v>368</v>
      </c>
      <c r="C12" s="388">
        <v>0.270042194092827</v>
      </c>
      <c r="D12" s="389">
        <v>0.3352601156069364</v>
      </c>
      <c r="E12" s="389">
        <v>0.2867647058823529</v>
      </c>
      <c r="F12" s="389">
        <v>0.23076923076923078</v>
      </c>
      <c r="G12" s="389">
        <v>0.3090909090909091</v>
      </c>
      <c r="H12" s="390">
        <v>0.2921875</v>
      </c>
      <c r="I12" s="391"/>
      <c r="J12" s="418"/>
      <c r="K12" s="418"/>
      <c r="L12" s="418"/>
      <c r="M12" s="418"/>
      <c r="N12" s="418"/>
      <c r="O12" s="163"/>
      <c r="P12" s="411"/>
      <c r="Q12" s="435"/>
    </row>
    <row r="13" spans="1:17" ht="11.25" customHeight="1">
      <c r="A13" s="392"/>
      <c r="B13" s="387" t="s">
        <v>369</v>
      </c>
      <c r="C13" s="388">
        <v>0.05063291139240506</v>
      </c>
      <c r="D13" s="389">
        <v>0.04046242774566474</v>
      </c>
      <c r="E13" s="389">
        <v>0.10294117647058823</v>
      </c>
      <c r="F13" s="389">
        <v>0.02564102564102564</v>
      </c>
      <c r="G13" s="389">
        <v>0.09090909090909091</v>
      </c>
      <c r="H13" s="390">
        <v>0.0609375</v>
      </c>
      <c r="I13" s="391"/>
      <c r="J13" s="418"/>
      <c r="K13" s="418"/>
      <c r="L13" s="418"/>
      <c r="M13" s="418"/>
      <c r="N13" s="418"/>
      <c r="O13" s="163"/>
      <c r="P13" s="411"/>
      <c r="Q13" s="435"/>
    </row>
    <row r="14" spans="1:17" ht="11.25" customHeight="1">
      <c r="A14" s="392"/>
      <c r="B14" s="387" t="s">
        <v>370</v>
      </c>
      <c r="C14" s="388">
        <v>0.012658227848101266</v>
      </c>
      <c r="D14" s="389">
        <v>0.023121387283236993</v>
      </c>
      <c r="E14" s="389">
        <v>0</v>
      </c>
      <c r="F14" s="389">
        <v>0.02564102564102564</v>
      </c>
      <c r="G14" s="389">
        <v>0.01818181818181818</v>
      </c>
      <c r="H14" s="390">
        <v>0.0140625</v>
      </c>
      <c r="I14" s="391"/>
      <c r="J14" s="418"/>
      <c r="K14" s="418"/>
      <c r="L14" s="418"/>
      <c r="M14" s="418"/>
      <c r="N14" s="418"/>
      <c r="O14" s="163"/>
      <c r="P14" s="411"/>
      <c r="Q14" s="435"/>
    </row>
    <row r="15" spans="1:17" ht="11.25" customHeight="1">
      <c r="A15" s="393"/>
      <c r="B15" s="394" t="s">
        <v>125</v>
      </c>
      <c r="C15" s="395">
        <v>237</v>
      </c>
      <c r="D15" s="396">
        <v>173</v>
      </c>
      <c r="E15" s="396">
        <v>136</v>
      </c>
      <c r="F15" s="396">
        <v>39</v>
      </c>
      <c r="G15" s="396">
        <v>55</v>
      </c>
      <c r="H15" s="397">
        <v>640</v>
      </c>
      <c r="I15" s="391"/>
      <c r="J15" s="418"/>
      <c r="K15" s="418"/>
      <c r="L15" s="418"/>
      <c r="M15" s="418"/>
      <c r="N15" s="418"/>
      <c r="O15" s="163"/>
      <c r="P15" s="438"/>
      <c r="Q15" s="435"/>
    </row>
    <row r="16" spans="1:17" ht="12.75">
      <c r="A16" s="398" t="s">
        <v>371</v>
      </c>
      <c r="B16" s="387" t="s">
        <v>372</v>
      </c>
      <c r="C16" s="399"/>
      <c r="D16" s="399"/>
      <c r="E16" s="399"/>
      <c r="F16" s="399"/>
      <c r="G16" s="399"/>
      <c r="H16" s="400"/>
      <c r="I16" s="163"/>
      <c r="J16" s="163"/>
      <c r="K16" s="163"/>
      <c r="L16" s="163"/>
      <c r="M16" s="163"/>
      <c r="N16" s="163"/>
      <c r="O16" s="163"/>
      <c r="P16" s="163"/>
      <c r="Q16" s="435"/>
    </row>
    <row r="17" spans="1:17" ht="12.75">
      <c r="A17" s="392"/>
      <c r="B17" s="387" t="s">
        <v>366</v>
      </c>
      <c r="C17" s="401">
        <v>0.13135593220338984</v>
      </c>
      <c r="D17" s="401">
        <v>0.1206896551724138</v>
      </c>
      <c r="E17" s="401">
        <v>0.1259259259259259</v>
      </c>
      <c r="F17" s="401">
        <v>0.02564102564102564</v>
      </c>
      <c r="G17" s="401">
        <v>0.09090909090909091</v>
      </c>
      <c r="H17" s="402">
        <v>0.11737089201877934</v>
      </c>
      <c r="I17" s="163"/>
      <c r="J17" s="163"/>
      <c r="K17" s="163"/>
      <c r="L17" s="163"/>
      <c r="M17" s="163"/>
      <c r="N17" s="163"/>
      <c r="O17" s="163"/>
      <c r="P17" s="411"/>
      <c r="Q17" s="435"/>
    </row>
    <row r="18" spans="1:17" ht="12.75">
      <c r="A18" s="392"/>
      <c r="B18" s="387" t="s">
        <v>367</v>
      </c>
      <c r="C18" s="401">
        <v>0.3516949152542373</v>
      </c>
      <c r="D18" s="401">
        <v>0.3390804597701149</v>
      </c>
      <c r="E18" s="401">
        <v>0.43703703703703706</v>
      </c>
      <c r="F18" s="401">
        <v>0.38461538461538464</v>
      </c>
      <c r="G18" s="401">
        <v>0.36363636363636365</v>
      </c>
      <c r="H18" s="402">
        <v>0.36932707355242567</v>
      </c>
      <c r="I18" s="163"/>
      <c r="J18" s="163"/>
      <c r="K18" s="163"/>
      <c r="L18" s="163"/>
      <c r="M18" s="163"/>
      <c r="N18" s="163"/>
      <c r="O18" s="163"/>
      <c r="P18" s="411"/>
      <c r="Q18" s="435"/>
    </row>
    <row r="19" spans="1:17" ht="12.75">
      <c r="A19" s="392"/>
      <c r="B19" s="387" t="s">
        <v>368</v>
      </c>
      <c r="C19" s="401">
        <v>0.3432203389830508</v>
      </c>
      <c r="D19" s="401">
        <v>0.3563218390804598</v>
      </c>
      <c r="E19" s="401">
        <v>0.2740740740740741</v>
      </c>
      <c r="F19" s="401">
        <v>0.46153846153846156</v>
      </c>
      <c r="G19" s="401">
        <v>0.2909090909090909</v>
      </c>
      <c r="H19" s="402">
        <v>0.3348982785602504</v>
      </c>
      <c r="I19" s="163"/>
      <c r="J19" s="163"/>
      <c r="K19" s="163"/>
      <c r="L19" s="163"/>
      <c r="M19" s="163"/>
      <c r="N19" s="163"/>
      <c r="O19" s="163"/>
      <c r="P19" s="411"/>
      <c r="Q19" s="435"/>
    </row>
    <row r="20" spans="1:17" ht="12.75">
      <c r="A20" s="392"/>
      <c r="B20" s="387" t="s">
        <v>369</v>
      </c>
      <c r="C20" s="401">
        <v>0.09745762711864407</v>
      </c>
      <c r="D20" s="401">
        <v>0.15517241379310345</v>
      </c>
      <c r="E20" s="401">
        <v>0.11851851851851852</v>
      </c>
      <c r="F20" s="401">
        <v>0.02564102564102564</v>
      </c>
      <c r="G20" s="401">
        <v>0.18181818181818182</v>
      </c>
      <c r="H20" s="402">
        <v>0.12050078247261346</v>
      </c>
      <c r="I20" s="163"/>
      <c r="J20" s="163"/>
      <c r="K20" s="163"/>
      <c r="L20" s="163"/>
      <c r="M20" s="163"/>
      <c r="N20" s="163"/>
      <c r="O20" s="163"/>
      <c r="P20" s="411"/>
      <c r="Q20" s="435"/>
    </row>
    <row r="21" spans="1:17" ht="12.75">
      <c r="A21" s="392"/>
      <c r="B21" s="387" t="s">
        <v>370</v>
      </c>
      <c r="C21" s="401">
        <v>0.07627118644067797</v>
      </c>
      <c r="D21" s="401">
        <v>0.028735632183908046</v>
      </c>
      <c r="E21" s="401">
        <v>0.044444444444444446</v>
      </c>
      <c r="F21" s="401">
        <v>0.10256410256410256</v>
      </c>
      <c r="G21" s="401">
        <v>0.07272727272727272</v>
      </c>
      <c r="H21" s="402">
        <v>0.057902973395931145</v>
      </c>
      <c r="I21" s="163"/>
      <c r="J21" s="163"/>
      <c r="K21" s="163"/>
      <c r="L21" s="163"/>
      <c r="M21" s="163"/>
      <c r="N21" s="163"/>
      <c r="O21" s="163"/>
      <c r="P21" s="411"/>
      <c r="Q21" s="435"/>
    </row>
    <row r="22" spans="1:17" ht="12.75">
      <c r="A22" s="393"/>
      <c r="B22" s="394" t="s">
        <v>125</v>
      </c>
      <c r="C22" s="395">
        <v>236</v>
      </c>
      <c r="D22" s="396">
        <v>174</v>
      </c>
      <c r="E22" s="396">
        <v>135</v>
      </c>
      <c r="F22" s="396">
        <v>39</v>
      </c>
      <c r="G22" s="396">
        <v>55</v>
      </c>
      <c r="H22" s="397">
        <v>639</v>
      </c>
      <c r="I22" s="163"/>
      <c r="J22" s="163"/>
      <c r="K22" s="163"/>
      <c r="L22" s="163"/>
      <c r="M22" s="163"/>
      <c r="N22" s="163"/>
      <c r="O22" s="163"/>
      <c r="P22" s="418"/>
      <c r="Q22" s="435"/>
    </row>
    <row r="23" spans="1:17" ht="12.75">
      <c r="A23" s="398" t="s">
        <v>373</v>
      </c>
      <c r="B23" s="387" t="s">
        <v>374</v>
      </c>
      <c r="C23" s="399"/>
      <c r="D23" s="399"/>
      <c r="E23" s="399"/>
      <c r="F23" s="399"/>
      <c r="G23" s="399"/>
      <c r="H23" s="400"/>
      <c r="I23" s="163"/>
      <c r="J23" s="163"/>
      <c r="K23" s="163"/>
      <c r="L23" s="163"/>
      <c r="M23" s="163"/>
      <c r="N23" s="163"/>
      <c r="O23" s="163"/>
      <c r="P23" s="163"/>
      <c r="Q23" s="435"/>
    </row>
    <row r="24" spans="1:17" ht="12.75">
      <c r="A24" s="398"/>
      <c r="B24" s="403" t="s">
        <v>375</v>
      </c>
      <c r="C24" s="399"/>
      <c r="D24" s="399"/>
      <c r="E24" s="399"/>
      <c r="F24" s="399"/>
      <c r="G24" s="399"/>
      <c r="H24" s="400"/>
      <c r="I24" s="163"/>
      <c r="J24" s="163"/>
      <c r="K24" s="163"/>
      <c r="L24" s="163"/>
      <c r="M24" s="163"/>
      <c r="N24" s="163"/>
      <c r="O24" s="163"/>
      <c r="P24" s="163"/>
      <c r="Q24" s="435"/>
    </row>
    <row r="25" spans="1:17" ht="12.75">
      <c r="A25" s="398"/>
      <c r="B25" s="387" t="s">
        <v>366</v>
      </c>
      <c r="C25" s="401">
        <v>0.2796610169491525</v>
      </c>
      <c r="D25" s="401">
        <v>0.21839080459770116</v>
      </c>
      <c r="E25" s="401">
        <v>0.25925925925925924</v>
      </c>
      <c r="F25" s="401">
        <v>0.10256410256410256</v>
      </c>
      <c r="G25" s="401">
        <v>0.16363636363636364</v>
      </c>
      <c r="H25" s="402">
        <v>0.2378716744913928</v>
      </c>
      <c r="I25" s="163"/>
      <c r="J25" s="163"/>
      <c r="K25" s="163"/>
      <c r="L25" s="163"/>
      <c r="M25" s="163"/>
      <c r="N25" s="163"/>
      <c r="O25" s="163"/>
      <c r="P25" s="411"/>
      <c r="Q25" s="435"/>
    </row>
    <row r="26" spans="1:17" ht="12.75">
      <c r="A26" s="392"/>
      <c r="B26" s="387" t="s">
        <v>367</v>
      </c>
      <c r="C26" s="401">
        <v>0.3728813559322034</v>
      </c>
      <c r="D26" s="401">
        <v>0.367816091954023</v>
      </c>
      <c r="E26" s="401">
        <v>0.4444444444444444</v>
      </c>
      <c r="F26" s="401">
        <v>0.4358974358974359</v>
      </c>
      <c r="G26" s="401">
        <v>0.32727272727272727</v>
      </c>
      <c r="H26" s="402">
        <v>0.3865414710485133</v>
      </c>
      <c r="I26" s="163"/>
      <c r="J26" s="163"/>
      <c r="K26" s="163"/>
      <c r="L26" s="163"/>
      <c r="M26" s="163"/>
      <c r="N26" s="163"/>
      <c r="O26" s="163"/>
      <c r="P26" s="411"/>
      <c r="Q26" s="435"/>
    </row>
    <row r="27" spans="1:17" ht="12.75">
      <c r="A27" s="392"/>
      <c r="B27" s="387" t="s">
        <v>368</v>
      </c>
      <c r="C27" s="401">
        <v>0.24152542372881355</v>
      </c>
      <c r="D27" s="401">
        <v>0.28160919540229884</v>
      </c>
      <c r="E27" s="401">
        <v>0.24444444444444444</v>
      </c>
      <c r="F27" s="401">
        <v>0.358974358974359</v>
      </c>
      <c r="G27" s="401">
        <v>0.32727272727272727</v>
      </c>
      <c r="H27" s="402">
        <v>0.2676056338028169</v>
      </c>
      <c r="I27" s="163"/>
      <c r="J27" s="163"/>
      <c r="K27" s="163"/>
      <c r="L27" s="163"/>
      <c r="M27" s="163"/>
      <c r="N27" s="163"/>
      <c r="O27" s="163"/>
      <c r="P27" s="411"/>
      <c r="Q27" s="435"/>
    </row>
    <row r="28" spans="1:17" ht="12.75">
      <c r="A28" s="392"/>
      <c r="B28" s="387" t="s">
        <v>369</v>
      </c>
      <c r="C28" s="401">
        <v>0.06779661016949153</v>
      </c>
      <c r="D28" s="401">
        <v>0.11494252873563218</v>
      </c>
      <c r="E28" s="401">
        <v>0.02962962962962963</v>
      </c>
      <c r="F28" s="401">
        <v>0.05128205128205128</v>
      </c>
      <c r="G28" s="401">
        <v>0.14545454545454545</v>
      </c>
      <c r="H28" s="402">
        <v>0.0782472613458529</v>
      </c>
      <c r="I28" s="163"/>
      <c r="J28" s="163"/>
      <c r="K28" s="163"/>
      <c r="L28" s="163"/>
      <c r="M28" s="163"/>
      <c r="N28" s="163"/>
      <c r="O28" s="163"/>
      <c r="P28" s="411"/>
      <c r="Q28" s="435"/>
    </row>
    <row r="29" spans="1:17" ht="12.75">
      <c r="A29" s="392"/>
      <c r="B29" s="387" t="s">
        <v>370</v>
      </c>
      <c r="C29" s="401">
        <v>0.038135593220338986</v>
      </c>
      <c r="D29" s="401">
        <v>0.017241379310344827</v>
      </c>
      <c r="E29" s="401">
        <v>0.022222222222222223</v>
      </c>
      <c r="F29" s="401">
        <v>0.05128205128205128</v>
      </c>
      <c r="G29" s="401">
        <v>0.03636363636363636</v>
      </c>
      <c r="H29" s="402">
        <v>0.0297339593114241</v>
      </c>
      <c r="I29" s="163"/>
      <c r="J29" s="163"/>
      <c r="K29" s="163"/>
      <c r="L29" s="163"/>
      <c r="M29" s="163"/>
      <c r="N29" s="163"/>
      <c r="O29" s="163"/>
      <c r="P29" s="411"/>
      <c r="Q29" s="435"/>
    </row>
    <row r="30" spans="1:17" ht="12.75">
      <c r="A30" s="393"/>
      <c r="B30" s="394" t="s">
        <v>125</v>
      </c>
      <c r="C30" s="395">
        <v>236</v>
      </c>
      <c r="D30" s="396">
        <v>174</v>
      </c>
      <c r="E30" s="396">
        <v>135</v>
      </c>
      <c r="F30" s="396">
        <v>39</v>
      </c>
      <c r="G30" s="396">
        <v>55</v>
      </c>
      <c r="H30" s="397">
        <v>639</v>
      </c>
      <c r="I30" s="163"/>
      <c r="J30" s="163"/>
      <c r="K30" s="163"/>
      <c r="L30" s="163"/>
      <c r="M30" s="163"/>
      <c r="N30" s="163"/>
      <c r="O30" s="163"/>
      <c r="P30" s="418"/>
      <c r="Q30" s="435"/>
    </row>
    <row r="31" spans="1:17" ht="12.75">
      <c r="A31" s="398" t="s">
        <v>376</v>
      </c>
      <c r="B31" s="387" t="s">
        <v>377</v>
      </c>
      <c r="C31" s="399"/>
      <c r="D31" s="399"/>
      <c r="E31" s="399"/>
      <c r="F31" s="399"/>
      <c r="G31" s="399"/>
      <c r="H31" s="400"/>
      <c r="I31" s="163"/>
      <c r="J31" s="163"/>
      <c r="K31" s="163"/>
      <c r="L31" s="163"/>
      <c r="M31" s="163"/>
      <c r="N31" s="163"/>
      <c r="O31" s="163"/>
      <c r="P31" s="163"/>
      <c r="Q31" s="435"/>
    </row>
    <row r="32" spans="1:17" ht="12.75">
      <c r="A32" s="392"/>
      <c r="B32" s="387" t="s">
        <v>366</v>
      </c>
      <c r="C32" s="401">
        <v>0.09322033898305085</v>
      </c>
      <c r="D32" s="401">
        <v>0.04597701149425287</v>
      </c>
      <c r="E32" s="401">
        <v>0.07462686567164178</v>
      </c>
      <c r="F32" s="401">
        <v>0.02564102564102564</v>
      </c>
      <c r="G32" s="401">
        <v>0.03636363636363636</v>
      </c>
      <c r="H32" s="402">
        <v>0.06739811912225706</v>
      </c>
      <c r="I32" s="163"/>
      <c r="J32" s="163"/>
      <c r="K32" s="163"/>
      <c r="L32" s="163"/>
      <c r="M32" s="163"/>
      <c r="N32" s="163"/>
      <c r="O32" s="163"/>
      <c r="P32" s="411"/>
      <c r="Q32" s="435"/>
    </row>
    <row r="33" spans="1:17" ht="12.75">
      <c r="A33" s="392"/>
      <c r="B33" s="387" t="s">
        <v>367</v>
      </c>
      <c r="C33" s="401">
        <v>0.17796610169491525</v>
      </c>
      <c r="D33" s="401">
        <v>0.14942528735632185</v>
      </c>
      <c r="E33" s="401">
        <v>0.26865671641791045</v>
      </c>
      <c r="F33" s="401">
        <v>0.23076923076923078</v>
      </c>
      <c r="G33" s="401">
        <v>0.21818181818181817</v>
      </c>
      <c r="H33" s="402">
        <v>0.19592476489028213</v>
      </c>
      <c r="I33" s="163"/>
      <c r="J33" s="163"/>
      <c r="K33" s="163"/>
      <c r="L33" s="163"/>
      <c r="M33" s="163"/>
      <c r="N33" s="163"/>
      <c r="O33" s="163"/>
      <c r="P33" s="411"/>
      <c r="Q33" s="435"/>
    </row>
    <row r="34" spans="1:17" ht="12.75">
      <c r="A34" s="392"/>
      <c r="B34" s="387" t="s">
        <v>368</v>
      </c>
      <c r="C34" s="401">
        <v>0.3559322033898305</v>
      </c>
      <c r="D34" s="401">
        <v>0.42528735632183906</v>
      </c>
      <c r="E34" s="401">
        <v>0.35074626865671643</v>
      </c>
      <c r="F34" s="401">
        <v>0.38461538461538464</v>
      </c>
      <c r="G34" s="401">
        <v>0.38181818181818183</v>
      </c>
      <c r="H34" s="402">
        <v>0.3777429467084639</v>
      </c>
      <c r="I34" s="163"/>
      <c r="J34" s="163"/>
      <c r="K34" s="163"/>
      <c r="L34" s="163"/>
      <c r="M34" s="163"/>
      <c r="N34" s="163"/>
      <c r="O34" s="163"/>
      <c r="P34" s="411"/>
      <c r="Q34" s="435"/>
    </row>
    <row r="35" spans="1:17" ht="12.75">
      <c r="A35" s="392"/>
      <c r="B35" s="387" t="s">
        <v>369</v>
      </c>
      <c r="C35" s="401">
        <v>0.22033898305084745</v>
      </c>
      <c r="D35" s="401">
        <v>0.2413793103448276</v>
      </c>
      <c r="E35" s="401">
        <v>0.19402985074626866</v>
      </c>
      <c r="F35" s="401">
        <v>0.1794871794871795</v>
      </c>
      <c r="G35" s="401">
        <v>0.23636363636363636</v>
      </c>
      <c r="H35" s="402">
        <v>0.219435736677116</v>
      </c>
      <c r="I35" s="163"/>
      <c r="J35" s="163"/>
      <c r="K35" s="163"/>
      <c r="L35" s="163"/>
      <c r="M35" s="163"/>
      <c r="N35" s="163"/>
      <c r="O35" s="163"/>
      <c r="P35" s="411"/>
      <c r="Q35" s="435"/>
    </row>
    <row r="36" spans="1:17" ht="12.75">
      <c r="A36" s="392"/>
      <c r="B36" s="387" t="s">
        <v>370</v>
      </c>
      <c r="C36" s="401">
        <v>0.15254237288135594</v>
      </c>
      <c r="D36" s="401">
        <v>0.13793103448275862</v>
      </c>
      <c r="E36" s="401">
        <v>0.11194029850746269</v>
      </c>
      <c r="F36" s="401">
        <v>0.1794871794871795</v>
      </c>
      <c r="G36" s="401">
        <v>0.12727272727272726</v>
      </c>
      <c r="H36" s="402">
        <v>0.13949843260188088</v>
      </c>
      <c r="I36" s="163"/>
      <c r="J36" s="163"/>
      <c r="K36" s="163"/>
      <c r="L36" s="163"/>
      <c r="M36" s="163"/>
      <c r="N36" s="163"/>
      <c r="O36" s="163"/>
      <c r="P36" s="411"/>
      <c r="Q36" s="435"/>
    </row>
    <row r="37" spans="1:17" ht="12.75">
      <c r="A37" s="393"/>
      <c r="B37" s="394" t="s">
        <v>125</v>
      </c>
      <c r="C37" s="395">
        <v>236</v>
      </c>
      <c r="D37" s="396">
        <v>174</v>
      </c>
      <c r="E37" s="396">
        <v>134</v>
      </c>
      <c r="F37" s="396">
        <v>39</v>
      </c>
      <c r="G37" s="396">
        <v>55</v>
      </c>
      <c r="H37" s="397">
        <v>638</v>
      </c>
      <c r="I37" s="163"/>
      <c r="J37" s="163"/>
      <c r="K37" s="163"/>
      <c r="L37" s="163"/>
      <c r="M37" s="163"/>
      <c r="N37" s="163"/>
      <c r="O37" s="163"/>
      <c r="P37" s="418"/>
      <c r="Q37" s="435"/>
    </row>
    <row r="38" spans="1:17" ht="12.75">
      <c r="A38" s="398" t="s">
        <v>378</v>
      </c>
      <c r="B38" s="387" t="s">
        <v>379</v>
      </c>
      <c r="C38" s="399"/>
      <c r="D38" s="399"/>
      <c r="E38" s="399"/>
      <c r="F38" s="399"/>
      <c r="G38" s="399"/>
      <c r="H38" s="400"/>
      <c r="I38" s="163"/>
      <c r="J38" s="163"/>
      <c r="K38" s="163"/>
      <c r="L38" s="163"/>
      <c r="M38" s="163"/>
      <c r="N38" s="163"/>
      <c r="O38" s="163"/>
      <c r="P38" s="163"/>
      <c r="Q38" s="435"/>
    </row>
    <row r="39" spans="1:17" ht="12.75">
      <c r="A39" s="392"/>
      <c r="B39" s="387" t="s">
        <v>366</v>
      </c>
      <c r="C39" s="401">
        <v>0.13983050847457626</v>
      </c>
      <c r="D39" s="401">
        <v>0.09248554913294797</v>
      </c>
      <c r="E39" s="401">
        <v>0.08208955223880597</v>
      </c>
      <c r="F39" s="401">
        <v>0.05128205128205128</v>
      </c>
      <c r="G39" s="401">
        <v>0.09090909090909091</v>
      </c>
      <c r="H39" s="402">
        <v>0.10518053375196232</v>
      </c>
      <c r="I39" s="163"/>
      <c r="J39" s="163"/>
      <c r="K39" s="163"/>
      <c r="L39" s="163"/>
      <c r="M39" s="163"/>
      <c r="N39" s="163"/>
      <c r="O39" s="163"/>
      <c r="P39" s="411"/>
      <c r="Q39" s="435"/>
    </row>
    <row r="40" spans="1:17" ht="12.75">
      <c r="A40" s="392"/>
      <c r="B40" s="387" t="s">
        <v>367</v>
      </c>
      <c r="C40" s="401">
        <v>0.2966101694915254</v>
      </c>
      <c r="D40" s="401">
        <v>0.3179190751445087</v>
      </c>
      <c r="E40" s="401">
        <v>0.3582089552238806</v>
      </c>
      <c r="F40" s="401">
        <v>0.38461538461538464</v>
      </c>
      <c r="G40" s="401">
        <v>0.23636363636363636</v>
      </c>
      <c r="H40" s="402">
        <v>0.315541601255887</v>
      </c>
      <c r="I40" s="163"/>
      <c r="J40" s="163"/>
      <c r="K40" s="163"/>
      <c r="L40" s="163"/>
      <c r="M40" s="163"/>
      <c r="N40" s="163"/>
      <c r="O40" s="163"/>
      <c r="P40" s="411"/>
      <c r="Q40" s="435"/>
    </row>
    <row r="41" spans="1:17" ht="12.75">
      <c r="A41" s="392"/>
      <c r="B41" s="387" t="s">
        <v>368</v>
      </c>
      <c r="C41" s="401">
        <v>0.3093220338983051</v>
      </c>
      <c r="D41" s="401">
        <v>0.3699421965317919</v>
      </c>
      <c r="E41" s="401">
        <v>0.34328358208955223</v>
      </c>
      <c r="F41" s="401">
        <v>0.358974358974359</v>
      </c>
      <c r="G41" s="401">
        <v>0.36363636363636365</v>
      </c>
      <c r="H41" s="402">
        <v>0.34065934065934067</v>
      </c>
      <c r="I41" s="163"/>
      <c r="J41" s="163"/>
      <c r="K41" s="163"/>
      <c r="L41" s="163"/>
      <c r="M41" s="163"/>
      <c r="N41" s="163"/>
      <c r="O41" s="163"/>
      <c r="P41" s="411"/>
      <c r="Q41" s="435"/>
    </row>
    <row r="42" spans="1:17" ht="12.75">
      <c r="A42" s="392"/>
      <c r="B42" s="387" t="s">
        <v>369</v>
      </c>
      <c r="C42" s="401">
        <v>0.1652542372881356</v>
      </c>
      <c r="D42" s="401">
        <v>0.13872832369942195</v>
      </c>
      <c r="E42" s="401">
        <v>0.13432835820895522</v>
      </c>
      <c r="F42" s="401">
        <v>0.15384615384615385</v>
      </c>
      <c r="G42" s="401">
        <v>0.23636363636363636</v>
      </c>
      <c r="H42" s="402">
        <v>0.15698587127158556</v>
      </c>
      <c r="I42" s="163"/>
      <c r="J42" s="163"/>
      <c r="K42" s="163"/>
      <c r="L42" s="163"/>
      <c r="M42" s="163"/>
      <c r="N42" s="163"/>
      <c r="O42" s="163"/>
      <c r="P42" s="411"/>
      <c r="Q42" s="435"/>
    </row>
    <row r="43" spans="1:17" ht="12.75">
      <c r="A43" s="392"/>
      <c r="B43" s="387" t="s">
        <v>370</v>
      </c>
      <c r="C43" s="401">
        <v>0.08898305084745763</v>
      </c>
      <c r="D43" s="401">
        <v>0.08092485549132948</v>
      </c>
      <c r="E43" s="401">
        <v>0.08208955223880597</v>
      </c>
      <c r="F43" s="401">
        <v>0.05128205128205128</v>
      </c>
      <c r="G43" s="401">
        <v>0.07272727272727272</v>
      </c>
      <c r="H43" s="402">
        <v>0.08163265306122448</v>
      </c>
      <c r="I43" s="163"/>
      <c r="J43" s="163"/>
      <c r="K43" s="163"/>
      <c r="L43" s="163"/>
      <c r="M43" s="163"/>
      <c r="N43" s="163"/>
      <c r="O43" s="163"/>
      <c r="P43" s="411"/>
      <c r="Q43" s="435"/>
    </row>
    <row r="44" spans="1:17" ht="12.75">
      <c r="A44" s="393"/>
      <c r="B44" s="394" t="s">
        <v>125</v>
      </c>
      <c r="C44" s="395">
        <v>236</v>
      </c>
      <c r="D44" s="396">
        <v>173</v>
      </c>
      <c r="E44" s="396">
        <v>134</v>
      </c>
      <c r="F44" s="396">
        <v>39</v>
      </c>
      <c r="G44" s="396">
        <v>55</v>
      </c>
      <c r="H44" s="397">
        <v>637</v>
      </c>
      <c r="I44" s="163"/>
      <c r="J44" s="163"/>
      <c r="K44" s="163"/>
      <c r="L44" s="163"/>
      <c r="M44" s="163"/>
      <c r="N44" s="163"/>
      <c r="O44" s="163"/>
      <c r="P44" s="418"/>
      <c r="Q44" s="435"/>
    </row>
    <row r="45" spans="1:17" ht="12.75">
      <c r="A45" s="398" t="s">
        <v>380</v>
      </c>
      <c r="B45" s="387" t="s">
        <v>381</v>
      </c>
      <c r="C45" s="399"/>
      <c r="D45" s="399"/>
      <c r="E45" s="399"/>
      <c r="F45" s="399"/>
      <c r="G45" s="399"/>
      <c r="H45" s="400"/>
      <c r="I45" s="163"/>
      <c r="J45" s="163"/>
      <c r="K45" s="163"/>
      <c r="L45" s="163"/>
      <c r="M45" s="163"/>
      <c r="N45" s="163"/>
      <c r="O45" s="163"/>
      <c r="P45" s="163"/>
      <c r="Q45" s="435"/>
    </row>
    <row r="46" spans="1:17" ht="12.75">
      <c r="A46" s="392"/>
      <c r="B46" s="387" t="s">
        <v>366</v>
      </c>
      <c r="C46" s="401">
        <v>0.16877637130801687</v>
      </c>
      <c r="D46" s="401">
        <v>0.14367816091954022</v>
      </c>
      <c r="E46" s="401">
        <v>0.11940298507462686</v>
      </c>
      <c r="F46" s="401">
        <v>0.20512820512820512</v>
      </c>
      <c r="G46" s="401">
        <v>0.12727272727272726</v>
      </c>
      <c r="H46" s="402">
        <v>0.15023474178403756</v>
      </c>
      <c r="I46" s="163"/>
      <c r="J46" s="163"/>
      <c r="K46" s="163"/>
      <c r="L46" s="163"/>
      <c r="M46" s="163"/>
      <c r="N46" s="163"/>
      <c r="O46" s="163"/>
      <c r="P46" s="411"/>
      <c r="Q46" s="435"/>
    </row>
    <row r="47" spans="1:17" ht="12.75">
      <c r="A47" s="392"/>
      <c r="B47" s="387" t="s">
        <v>367</v>
      </c>
      <c r="C47" s="401">
        <v>0.47257383966244726</v>
      </c>
      <c r="D47" s="401">
        <v>0.4827586206896552</v>
      </c>
      <c r="E47" s="401">
        <v>0.4701492537313433</v>
      </c>
      <c r="F47" s="401">
        <v>0.5384615384615384</v>
      </c>
      <c r="G47" s="401">
        <v>0.4727272727272727</v>
      </c>
      <c r="H47" s="402">
        <v>0.4788732394366197</v>
      </c>
      <c r="I47" s="163"/>
      <c r="J47" s="163"/>
      <c r="K47" s="163"/>
      <c r="L47" s="163"/>
      <c r="M47" s="163"/>
      <c r="N47" s="163"/>
      <c r="O47" s="163"/>
      <c r="P47" s="411"/>
      <c r="Q47" s="435"/>
    </row>
    <row r="48" spans="1:17" ht="12.75">
      <c r="A48" s="392"/>
      <c r="B48" s="387" t="s">
        <v>368</v>
      </c>
      <c r="C48" s="401">
        <v>0.27848101265822783</v>
      </c>
      <c r="D48" s="401">
        <v>0.3275862068965517</v>
      </c>
      <c r="E48" s="401">
        <v>0.291044776119403</v>
      </c>
      <c r="F48" s="401">
        <v>0.15384615384615385</v>
      </c>
      <c r="G48" s="401">
        <v>0.2727272727272727</v>
      </c>
      <c r="H48" s="402">
        <v>0.2863849765258216</v>
      </c>
      <c r="I48" s="163"/>
      <c r="J48" s="163"/>
      <c r="K48" s="163"/>
      <c r="L48" s="163"/>
      <c r="M48" s="163"/>
      <c r="N48" s="163"/>
      <c r="O48" s="163"/>
      <c r="P48" s="411"/>
      <c r="Q48" s="435"/>
    </row>
    <row r="49" spans="1:17" ht="12.75">
      <c r="A49" s="392"/>
      <c r="B49" s="387" t="s">
        <v>369</v>
      </c>
      <c r="C49" s="401">
        <v>0.06329113924050633</v>
      </c>
      <c r="D49" s="401">
        <v>0.028735632183908046</v>
      </c>
      <c r="E49" s="401">
        <v>0.08955223880597014</v>
      </c>
      <c r="F49" s="401">
        <v>0.07692307692307693</v>
      </c>
      <c r="G49" s="401">
        <v>0.10909090909090909</v>
      </c>
      <c r="H49" s="402">
        <v>0.06416275430359937</v>
      </c>
      <c r="I49" s="163"/>
      <c r="J49" s="163"/>
      <c r="K49" s="163"/>
      <c r="L49" s="163"/>
      <c r="M49" s="163"/>
      <c r="N49" s="163"/>
      <c r="O49" s="163"/>
      <c r="P49" s="411"/>
      <c r="Q49" s="435"/>
    </row>
    <row r="50" spans="1:17" ht="12.75">
      <c r="A50" s="392"/>
      <c r="B50" s="387" t="s">
        <v>370</v>
      </c>
      <c r="C50" s="401">
        <v>0.016877637130801686</v>
      </c>
      <c r="D50" s="401">
        <v>0.017241379310344827</v>
      </c>
      <c r="E50" s="401">
        <v>0.029850746268656716</v>
      </c>
      <c r="F50" s="401">
        <v>0.02564102564102564</v>
      </c>
      <c r="G50" s="401">
        <v>0.01818181818181818</v>
      </c>
      <c r="H50" s="402">
        <v>0.02034428794992175</v>
      </c>
      <c r="I50" s="163"/>
      <c r="J50" s="163"/>
      <c r="K50" s="163"/>
      <c r="L50" s="163"/>
      <c r="M50" s="163"/>
      <c r="N50" s="163"/>
      <c r="O50" s="163"/>
      <c r="P50" s="411"/>
      <c r="Q50" s="435"/>
    </row>
    <row r="51" spans="1:17" ht="12.75">
      <c r="A51" s="393"/>
      <c r="B51" s="394" t="s">
        <v>125</v>
      </c>
      <c r="C51" s="395">
        <v>237</v>
      </c>
      <c r="D51" s="396">
        <v>174</v>
      </c>
      <c r="E51" s="396">
        <v>134</v>
      </c>
      <c r="F51" s="396">
        <v>39</v>
      </c>
      <c r="G51" s="396">
        <v>55</v>
      </c>
      <c r="H51" s="397">
        <v>639</v>
      </c>
      <c r="I51" s="163"/>
      <c r="J51" s="163"/>
      <c r="K51" s="163"/>
      <c r="L51" s="163"/>
      <c r="M51" s="163"/>
      <c r="N51" s="163"/>
      <c r="O51" s="163"/>
      <c r="P51" s="418"/>
      <c r="Q51" s="435"/>
    </row>
    <row r="52" spans="1:17" ht="12.75">
      <c r="A52" s="162" t="s">
        <v>0</v>
      </c>
      <c r="B52" s="128"/>
      <c r="C52" s="128"/>
      <c r="D52" s="128"/>
      <c r="E52" s="128"/>
      <c r="F52" s="128"/>
      <c r="G52" s="128"/>
      <c r="H52" s="136"/>
      <c r="I52" s="163"/>
      <c r="J52" s="126"/>
      <c r="K52" s="126"/>
      <c r="L52" s="126"/>
      <c r="M52" s="126"/>
      <c r="N52" s="126"/>
      <c r="O52" s="126"/>
      <c r="P52" s="167"/>
      <c r="Q52" s="419"/>
    </row>
    <row r="53" spans="1:17" ht="12.75">
      <c r="A53" s="376" t="s">
        <v>1</v>
      </c>
      <c r="B53" s="377"/>
      <c r="C53" s="126"/>
      <c r="D53" s="126"/>
      <c r="E53" s="126"/>
      <c r="F53" s="126"/>
      <c r="G53" s="126"/>
      <c r="H53" s="139"/>
      <c r="I53" s="163"/>
      <c r="J53" s="166"/>
      <c r="K53" s="166"/>
      <c r="L53" s="166"/>
      <c r="M53" s="166"/>
      <c r="N53" s="126"/>
      <c r="O53" s="126"/>
      <c r="P53" s="167"/>
      <c r="Q53" s="419"/>
    </row>
    <row r="54" spans="1:17" ht="12.75">
      <c r="A54" s="165" t="s">
        <v>361</v>
      </c>
      <c r="B54" s="377"/>
      <c r="C54" s="126"/>
      <c r="D54" s="126"/>
      <c r="E54" s="126"/>
      <c r="F54" s="126"/>
      <c r="G54" s="126"/>
      <c r="H54" s="139"/>
      <c r="I54" s="163"/>
      <c r="J54" s="126"/>
      <c r="K54" s="126"/>
      <c r="L54" s="126"/>
      <c r="M54" s="126"/>
      <c r="N54" s="126"/>
      <c r="O54" s="126"/>
      <c r="P54" s="167"/>
      <c r="Q54" s="419"/>
    </row>
    <row r="55" spans="1:17" ht="12.75">
      <c r="A55" s="378" t="s">
        <v>115</v>
      </c>
      <c r="B55" s="379"/>
      <c r="C55" s="123"/>
      <c r="D55" s="123"/>
      <c r="E55" s="123"/>
      <c r="F55" s="123"/>
      <c r="G55" s="123"/>
      <c r="H55" s="140"/>
      <c r="I55" s="163"/>
      <c r="J55" s="126"/>
      <c r="K55" s="126"/>
      <c r="L55" s="126"/>
      <c r="M55" s="126"/>
      <c r="N55" s="126"/>
      <c r="O55" s="126"/>
      <c r="P55" s="432"/>
      <c r="Q55" s="419"/>
    </row>
    <row r="56" spans="1:17" ht="4.5" customHeight="1">
      <c r="A56" s="380"/>
      <c r="B56" s="136"/>
      <c r="C56" s="127"/>
      <c r="D56" s="128"/>
      <c r="E56" s="128"/>
      <c r="F56" s="128"/>
      <c r="G56" s="128"/>
      <c r="H56" s="136"/>
      <c r="I56" s="163"/>
      <c r="J56" s="126"/>
      <c r="K56" s="126"/>
      <c r="L56" s="126"/>
      <c r="M56" s="126"/>
      <c r="N56" s="126"/>
      <c r="O56" s="126"/>
      <c r="P56" s="433"/>
      <c r="Q56" s="419"/>
    </row>
    <row r="57" spans="1:17" ht="14.25" customHeight="1">
      <c r="A57" s="119" t="s">
        <v>186</v>
      </c>
      <c r="B57" s="120"/>
      <c r="C57" s="121" t="s">
        <v>61</v>
      </c>
      <c r="D57" s="63" t="s">
        <v>62</v>
      </c>
      <c r="E57" s="63" t="s">
        <v>63</v>
      </c>
      <c r="F57" s="63" t="s">
        <v>64</v>
      </c>
      <c r="G57" s="63" t="s">
        <v>65</v>
      </c>
      <c r="H57" s="64" t="s">
        <v>21</v>
      </c>
      <c r="I57" s="163"/>
      <c r="J57" s="200"/>
      <c r="K57" s="200"/>
      <c r="L57" s="200"/>
      <c r="M57" s="200"/>
      <c r="N57" s="200"/>
      <c r="O57" s="200"/>
      <c r="P57" s="434"/>
      <c r="Q57" s="419"/>
    </row>
    <row r="58" spans="1:17" ht="12.75">
      <c r="A58" s="398" t="s">
        <v>382</v>
      </c>
      <c r="B58" s="387" t="s">
        <v>383</v>
      </c>
      <c r="C58" s="399"/>
      <c r="D58" s="399"/>
      <c r="E58" s="399"/>
      <c r="F58" s="399"/>
      <c r="G58" s="399"/>
      <c r="H58" s="400"/>
      <c r="I58" s="163"/>
      <c r="J58" s="163"/>
      <c r="K58" s="163"/>
      <c r="L58" s="163"/>
      <c r="M58" s="163"/>
      <c r="N58" s="163"/>
      <c r="O58" s="163"/>
      <c r="P58" s="163"/>
      <c r="Q58" s="435"/>
    </row>
    <row r="59" spans="1:17" ht="12.75">
      <c r="A59" s="392"/>
      <c r="B59" s="387" t="s">
        <v>366</v>
      </c>
      <c r="C59" s="401">
        <v>0.2076271186440678</v>
      </c>
      <c r="D59" s="401">
        <v>0.16184971098265896</v>
      </c>
      <c r="E59" s="401">
        <v>0.1791044776119403</v>
      </c>
      <c r="F59" s="401">
        <v>0.1794871794871795</v>
      </c>
      <c r="G59" s="401">
        <v>0.09090909090909091</v>
      </c>
      <c r="H59" s="402">
        <v>0.17739403453689168</v>
      </c>
      <c r="I59" s="163"/>
      <c r="J59" s="163"/>
      <c r="K59" s="163"/>
      <c r="L59" s="163"/>
      <c r="M59" s="163"/>
      <c r="N59" s="163"/>
      <c r="O59" s="163"/>
      <c r="P59" s="411"/>
      <c r="Q59" s="435"/>
    </row>
    <row r="60" spans="1:17" ht="12.75">
      <c r="A60" s="392"/>
      <c r="B60" s="387" t="s">
        <v>367</v>
      </c>
      <c r="C60" s="401">
        <v>0.4745762711864407</v>
      </c>
      <c r="D60" s="401">
        <v>0.4797687861271676</v>
      </c>
      <c r="E60" s="401">
        <v>0.5373134328358209</v>
      </c>
      <c r="F60" s="401">
        <v>0.5384615384615384</v>
      </c>
      <c r="G60" s="401">
        <v>0.4727272727272727</v>
      </c>
      <c r="H60" s="402">
        <v>0.49293563579277866</v>
      </c>
      <c r="I60" s="163"/>
      <c r="J60" s="163"/>
      <c r="K60" s="163"/>
      <c r="L60" s="163"/>
      <c r="M60" s="163"/>
      <c r="N60" s="163"/>
      <c r="O60" s="163"/>
      <c r="P60" s="411"/>
      <c r="Q60" s="435"/>
    </row>
    <row r="61" spans="1:17" ht="12.75">
      <c r="A61" s="392"/>
      <c r="B61" s="387" t="s">
        <v>368</v>
      </c>
      <c r="C61" s="401">
        <v>0.23728813559322035</v>
      </c>
      <c r="D61" s="401">
        <v>0.2947976878612717</v>
      </c>
      <c r="E61" s="401">
        <v>0.20149253731343283</v>
      </c>
      <c r="F61" s="401">
        <v>0.28205128205128205</v>
      </c>
      <c r="G61" s="401">
        <v>0.32727272727272727</v>
      </c>
      <c r="H61" s="402">
        <v>0.25588697017268447</v>
      </c>
      <c r="I61" s="163"/>
      <c r="J61" s="163"/>
      <c r="K61" s="163"/>
      <c r="L61" s="163"/>
      <c r="M61" s="163"/>
      <c r="N61" s="163"/>
      <c r="O61" s="163"/>
      <c r="P61" s="411"/>
      <c r="Q61" s="435"/>
    </row>
    <row r="62" spans="1:17" ht="12.75">
      <c r="A62" s="392"/>
      <c r="B62" s="387" t="s">
        <v>369</v>
      </c>
      <c r="C62" s="401">
        <v>0.059322033898305086</v>
      </c>
      <c r="D62" s="401">
        <v>0.046242774566473986</v>
      </c>
      <c r="E62" s="401">
        <v>0.06716417910447761</v>
      </c>
      <c r="F62" s="401">
        <v>0</v>
      </c>
      <c r="G62" s="401">
        <v>0.09090909090909091</v>
      </c>
      <c r="H62" s="402">
        <v>0.0565149136577708</v>
      </c>
      <c r="I62" s="163"/>
      <c r="J62" s="163"/>
      <c r="K62" s="163"/>
      <c r="L62" s="163"/>
      <c r="M62" s="163"/>
      <c r="N62" s="163"/>
      <c r="O62" s="163"/>
      <c r="P62" s="411"/>
      <c r="Q62" s="435"/>
    </row>
    <row r="63" spans="1:17" ht="12.75">
      <c r="A63" s="392"/>
      <c r="B63" s="387" t="s">
        <v>370</v>
      </c>
      <c r="C63" s="401">
        <v>0.0211864406779661</v>
      </c>
      <c r="D63" s="401">
        <v>0.017341040462427744</v>
      </c>
      <c r="E63" s="401">
        <v>0.014925373134328358</v>
      </c>
      <c r="F63" s="401">
        <v>0</v>
      </c>
      <c r="G63" s="401">
        <v>0.01818181818181818</v>
      </c>
      <c r="H63" s="402">
        <v>0.01726844583987441</v>
      </c>
      <c r="I63" s="163"/>
      <c r="J63" s="163"/>
      <c r="K63" s="163"/>
      <c r="L63" s="163"/>
      <c r="M63" s="163"/>
      <c r="N63" s="163"/>
      <c r="O63" s="163"/>
      <c r="P63" s="411"/>
      <c r="Q63" s="435"/>
    </row>
    <row r="64" spans="1:17" ht="12.75">
      <c r="A64" s="393"/>
      <c r="B64" s="394" t="s">
        <v>125</v>
      </c>
      <c r="C64" s="395">
        <v>236</v>
      </c>
      <c r="D64" s="396">
        <v>173</v>
      </c>
      <c r="E64" s="396">
        <v>134</v>
      </c>
      <c r="F64" s="396">
        <v>39</v>
      </c>
      <c r="G64" s="396">
        <v>55</v>
      </c>
      <c r="H64" s="397">
        <v>637</v>
      </c>
      <c r="I64" s="163"/>
      <c r="J64" s="163"/>
      <c r="K64" s="163"/>
      <c r="L64" s="163"/>
      <c r="M64" s="163"/>
      <c r="N64" s="163"/>
      <c r="O64" s="163"/>
      <c r="P64" s="418"/>
      <c r="Q64" s="435"/>
    </row>
    <row r="65" spans="1:17" ht="12.75">
      <c r="A65" s="398" t="s">
        <v>384</v>
      </c>
      <c r="B65" s="387" t="s">
        <v>385</v>
      </c>
      <c r="C65" s="399"/>
      <c r="D65" s="399"/>
      <c r="E65" s="399"/>
      <c r="F65" s="399"/>
      <c r="G65" s="399"/>
      <c r="H65" s="400"/>
      <c r="I65" s="163"/>
      <c r="J65" s="163"/>
      <c r="K65" s="163"/>
      <c r="L65" s="163"/>
      <c r="M65" s="163"/>
      <c r="N65" s="163"/>
      <c r="O65" s="163"/>
      <c r="P65" s="163"/>
      <c r="Q65" s="435"/>
    </row>
    <row r="66" spans="1:17" ht="12.75">
      <c r="A66" s="392"/>
      <c r="B66" s="387" t="s">
        <v>366</v>
      </c>
      <c r="C66" s="401">
        <v>0.19831223628691982</v>
      </c>
      <c r="D66" s="401">
        <v>0.16091954022988506</v>
      </c>
      <c r="E66" s="401">
        <v>0.1044776119402985</v>
      </c>
      <c r="F66" s="401">
        <v>0.28205128205128205</v>
      </c>
      <c r="G66" s="401">
        <v>0.12727272727272726</v>
      </c>
      <c r="H66" s="402">
        <v>0.1674491392801252</v>
      </c>
      <c r="I66" s="163"/>
      <c r="J66" s="163"/>
      <c r="K66" s="163"/>
      <c r="L66" s="163"/>
      <c r="M66" s="163"/>
      <c r="N66" s="163"/>
      <c r="O66" s="163"/>
      <c r="P66" s="411"/>
      <c r="Q66" s="435"/>
    </row>
    <row r="67" spans="1:17" ht="12.75">
      <c r="A67" s="392"/>
      <c r="B67" s="387" t="s">
        <v>367</v>
      </c>
      <c r="C67" s="401">
        <v>0.4430379746835443</v>
      </c>
      <c r="D67" s="401">
        <v>0.4942528735632184</v>
      </c>
      <c r="E67" s="401">
        <v>0.5149253731343284</v>
      </c>
      <c r="F67" s="401">
        <v>0.5384615384615384</v>
      </c>
      <c r="G67" s="401">
        <v>0.36363636363636365</v>
      </c>
      <c r="H67" s="402">
        <v>0.47104851330203446</v>
      </c>
      <c r="I67" s="163"/>
      <c r="J67" s="163"/>
      <c r="K67" s="163"/>
      <c r="L67" s="163"/>
      <c r="M67" s="163"/>
      <c r="N67" s="163"/>
      <c r="O67" s="163"/>
      <c r="P67" s="411"/>
      <c r="Q67" s="435"/>
    </row>
    <row r="68" spans="1:17" ht="12.75">
      <c r="A68" s="392"/>
      <c r="B68" s="387" t="s">
        <v>368</v>
      </c>
      <c r="C68" s="401">
        <v>0.2616033755274262</v>
      </c>
      <c r="D68" s="401">
        <v>0.27586206896551724</v>
      </c>
      <c r="E68" s="401">
        <v>0.27611940298507465</v>
      </c>
      <c r="F68" s="401">
        <v>0.1794871794871795</v>
      </c>
      <c r="G68" s="401">
        <v>0.36363636363636365</v>
      </c>
      <c r="H68" s="402">
        <v>0.27230046948356806</v>
      </c>
      <c r="I68" s="163"/>
      <c r="J68" s="163"/>
      <c r="K68" s="163"/>
      <c r="L68" s="163"/>
      <c r="M68" s="163"/>
      <c r="N68" s="163"/>
      <c r="O68" s="163"/>
      <c r="P68" s="411"/>
      <c r="Q68" s="435"/>
    </row>
    <row r="69" spans="1:17" ht="12.75">
      <c r="A69" s="392"/>
      <c r="B69" s="387" t="s">
        <v>369</v>
      </c>
      <c r="C69" s="401">
        <v>0.0759493670886076</v>
      </c>
      <c r="D69" s="401">
        <v>0.05747126436781609</v>
      </c>
      <c r="E69" s="401">
        <v>0.07462686567164178</v>
      </c>
      <c r="F69" s="401">
        <v>0</v>
      </c>
      <c r="G69" s="401">
        <v>0.12727272727272726</v>
      </c>
      <c r="H69" s="402">
        <v>0.07042253521126761</v>
      </c>
      <c r="I69" s="163"/>
      <c r="J69" s="163"/>
      <c r="K69" s="163"/>
      <c r="L69" s="163"/>
      <c r="M69" s="163"/>
      <c r="N69" s="163"/>
      <c r="O69" s="163"/>
      <c r="P69" s="411"/>
      <c r="Q69" s="435"/>
    </row>
    <row r="70" spans="1:17" ht="12.75">
      <c r="A70" s="392"/>
      <c r="B70" s="387" t="s">
        <v>370</v>
      </c>
      <c r="C70" s="401">
        <v>0.02109704641350211</v>
      </c>
      <c r="D70" s="401">
        <v>0.011494252873563218</v>
      </c>
      <c r="E70" s="401">
        <v>0.029850746268656716</v>
      </c>
      <c r="F70" s="401">
        <v>0</v>
      </c>
      <c r="G70" s="401">
        <v>0.01818181818181818</v>
      </c>
      <c r="H70" s="402">
        <v>0.018779342723004695</v>
      </c>
      <c r="I70" s="163"/>
      <c r="J70" s="163"/>
      <c r="K70" s="163"/>
      <c r="L70" s="163"/>
      <c r="M70" s="163"/>
      <c r="N70" s="163"/>
      <c r="O70" s="163"/>
      <c r="P70" s="411"/>
      <c r="Q70" s="435"/>
    </row>
    <row r="71" spans="1:17" ht="12.75">
      <c r="A71" s="393"/>
      <c r="B71" s="394" t="s">
        <v>125</v>
      </c>
      <c r="C71" s="395">
        <v>237</v>
      </c>
      <c r="D71" s="396">
        <v>174</v>
      </c>
      <c r="E71" s="396">
        <v>134</v>
      </c>
      <c r="F71" s="396">
        <v>39</v>
      </c>
      <c r="G71" s="396">
        <v>55</v>
      </c>
      <c r="H71" s="397">
        <v>639</v>
      </c>
      <c r="I71" s="163"/>
      <c r="J71" s="163"/>
      <c r="K71" s="163"/>
      <c r="L71" s="163"/>
      <c r="M71" s="163"/>
      <c r="N71" s="163"/>
      <c r="O71" s="163"/>
      <c r="P71" s="418"/>
      <c r="Q71" s="435"/>
    </row>
    <row r="72" spans="1:17" ht="12.75">
      <c r="A72" s="398" t="s">
        <v>386</v>
      </c>
      <c r="B72" s="387" t="s">
        <v>387</v>
      </c>
      <c r="C72" s="404"/>
      <c r="D72" s="404"/>
      <c r="E72" s="404"/>
      <c r="F72" s="404"/>
      <c r="G72" s="404"/>
      <c r="H72" s="405"/>
      <c r="I72" s="163"/>
      <c r="J72" s="163"/>
      <c r="K72" s="163"/>
      <c r="L72" s="163"/>
      <c r="M72" s="163"/>
      <c r="N72" s="163"/>
      <c r="O72" s="163"/>
      <c r="P72" s="163"/>
      <c r="Q72" s="435"/>
    </row>
    <row r="73" spans="1:17" ht="12.75">
      <c r="A73" s="392"/>
      <c r="B73" s="387" t="s">
        <v>366</v>
      </c>
      <c r="C73" s="401">
        <v>0.14345991561181434</v>
      </c>
      <c r="D73" s="401">
        <v>0.10344827586206896</v>
      </c>
      <c r="E73" s="401">
        <v>0.08208955223880597</v>
      </c>
      <c r="F73" s="401">
        <v>0.10256410256410256</v>
      </c>
      <c r="G73" s="401">
        <v>0.09090909090909091</v>
      </c>
      <c r="H73" s="402">
        <v>0.11267605633802817</v>
      </c>
      <c r="I73" s="163"/>
      <c r="J73" s="163"/>
      <c r="K73" s="163"/>
      <c r="L73" s="163"/>
      <c r="M73" s="163"/>
      <c r="N73" s="163"/>
      <c r="O73" s="163"/>
      <c r="P73" s="411"/>
      <c r="Q73" s="435"/>
    </row>
    <row r="74" spans="1:17" ht="12.75">
      <c r="A74" s="392"/>
      <c r="B74" s="387" t="s">
        <v>367</v>
      </c>
      <c r="C74" s="401">
        <v>0.35864978902953587</v>
      </c>
      <c r="D74" s="401">
        <v>0.39080459770114945</v>
      </c>
      <c r="E74" s="401">
        <v>0.5</v>
      </c>
      <c r="F74" s="401">
        <v>0.38461538461538464</v>
      </c>
      <c r="G74" s="401">
        <v>0.2727272727272727</v>
      </c>
      <c r="H74" s="402">
        <v>0.39123630672926446</v>
      </c>
      <c r="I74" s="163"/>
      <c r="J74" s="163"/>
      <c r="K74" s="163"/>
      <c r="L74" s="163"/>
      <c r="M74" s="163"/>
      <c r="N74" s="163"/>
      <c r="O74" s="163"/>
      <c r="P74" s="411"/>
      <c r="Q74" s="435"/>
    </row>
    <row r="75" spans="1:17" ht="12.75">
      <c r="A75" s="392"/>
      <c r="B75" s="387" t="s">
        <v>368</v>
      </c>
      <c r="C75" s="401">
        <v>0.31645569620253167</v>
      </c>
      <c r="D75" s="401">
        <v>0.3793103448275862</v>
      </c>
      <c r="E75" s="401">
        <v>0.26865671641791045</v>
      </c>
      <c r="F75" s="401">
        <v>0.38461538461538464</v>
      </c>
      <c r="G75" s="401">
        <v>0.34545454545454546</v>
      </c>
      <c r="H75" s="402">
        <v>0.3302034428794992</v>
      </c>
      <c r="I75" s="163"/>
      <c r="J75" s="163"/>
      <c r="K75" s="163"/>
      <c r="L75" s="163"/>
      <c r="M75" s="163"/>
      <c r="N75" s="163"/>
      <c r="O75" s="163"/>
      <c r="P75" s="411"/>
      <c r="Q75" s="435"/>
    </row>
    <row r="76" spans="1:17" ht="12.75">
      <c r="A76" s="392"/>
      <c r="B76" s="387" t="s">
        <v>369</v>
      </c>
      <c r="C76" s="401">
        <v>0.10126582278481013</v>
      </c>
      <c r="D76" s="401">
        <v>0.09770114942528736</v>
      </c>
      <c r="E76" s="401">
        <v>0.07462686567164178</v>
      </c>
      <c r="F76" s="401">
        <v>0.1282051282051282</v>
      </c>
      <c r="G76" s="401">
        <v>0.23636363636363636</v>
      </c>
      <c r="H76" s="402">
        <v>0.107981220657277</v>
      </c>
      <c r="I76" s="163"/>
      <c r="J76" s="163"/>
      <c r="K76" s="163"/>
      <c r="L76" s="163"/>
      <c r="M76" s="163"/>
      <c r="N76" s="163"/>
      <c r="O76" s="163"/>
      <c r="P76" s="411"/>
      <c r="Q76" s="435"/>
    </row>
    <row r="77" spans="1:17" ht="12.75">
      <c r="A77" s="392"/>
      <c r="B77" s="387" t="s">
        <v>370</v>
      </c>
      <c r="C77" s="401">
        <v>0.08016877637130802</v>
      </c>
      <c r="D77" s="401">
        <v>0.028735632183908046</v>
      </c>
      <c r="E77" s="401">
        <v>0.07462686567164178</v>
      </c>
      <c r="F77" s="401">
        <v>0</v>
      </c>
      <c r="G77" s="401">
        <v>0.05454545454545454</v>
      </c>
      <c r="H77" s="402">
        <v>0.057902973395931145</v>
      </c>
      <c r="I77" s="163"/>
      <c r="J77" s="163"/>
      <c r="K77" s="163"/>
      <c r="L77" s="163"/>
      <c r="M77" s="163"/>
      <c r="N77" s="163"/>
      <c r="O77" s="163"/>
      <c r="P77" s="411"/>
      <c r="Q77" s="435"/>
    </row>
    <row r="78" spans="1:17" ht="12.75">
      <c r="A78" s="393"/>
      <c r="B78" s="394" t="s">
        <v>125</v>
      </c>
      <c r="C78" s="395">
        <v>237</v>
      </c>
      <c r="D78" s="396">
        <v>174</v>
      </c>
      <c r="E78" s="396">
        <v>134</v>
      </c>
      <c r="F78" s="396">
        <v>39</v>
      </c>
      <c r="G78" s="396">
        <v>55</v>
      </c>
      <c r="H78" s="397">
        <v>639</v>
      </c>
      <c r="I78" s="163"/>
      <c r="J78" s="163"/>
      <c r="K78" s="163"/>
      <c r="L78" s="163"/>
      <c r="M78" s="163"/>
      <c r="N78" s="163"/>
      <c r="O78" s="163"/>
      <c r="P78" s="418"/>
      <c r="Q78" s="435"/>
    </row>
    <row r="79" spans="1:17" ht="12.75">
      <c r="A79" s="398" t="s">
        <v>388</v>
      </c>
      <c r="B79" s="387" t="s">
        <v>389</v>
      </c>
      <c r="C79" s="399"/>
      <c r="D79" s="399"/>
      <c r="E79" s="399"/>
      <c r="F79" s="399"/>
      <c r="G79" s="399"/>
      <c r="H79" s="400"/>
      <c r="I79" s="163"/>
      <c r="J79" s="163"/>
      <c r="K79" s="163"/>
      <c r="L79" s="163"/>
      <c r="M79" s="163"/>
      <c r="N79" s="163"/>
      <c r="O79" s="163"/>
      <c r="P79" s="163"/>
      <c r="Q79" s="435"/>
    </row>
    <row r="80" spans="1:17" ht="12.75">
      <c r="A80" s="392"/>
      <c r="B80" s="387" t="s">
        <v>366</v>
      </c>
      <c r="C80" s="401">
        <v>0.25</v>
      </c>
      <c r="D80" s="401">
        <v>0.25862068965517243</v>
      </c>
      <c r="E80" s="401">
        <v>0.15037593984962405</v>
      </c>
      <c r="F80" s="401">
        <v>0.02564102564102564</v>
      </c>
      <c r="G80" s="401">
        <v>0.12727272727272726</v>
      </c>
      <c r="H80" s="402">
        <v>0.20722135007849293</v>
      </c>
      <c r="I80" s="163"/>
      <c r="J80" s="163"/>
      <c r="K80" s="163"/>
      <c r="L80" s="163"/>
      <c r="M80" s="163"/>
      <c r="N80" s="163"/>
      <c r="O80" s="163"/>
      <c r="P80" s="411"/>
      <c r="Q80" s="435"/>
    </row>
    <row r="81" spans="1:17" ht="12.75">
      <c r="A81" s="392"/>
      <c r="B81" s="387" t="s">
        <v>367</v>
      </c>
      <c r="C81" s="401">
        <v>0.4025423728813559</v>
      </c>
      <c r="D81" s="401">
        <v>0.3448275862068966</v>
      </c>
      <c r="E81" s="401">
        <v>0.43609022556390975</v>
      </c>
      <c r="F81" s="401">
        <v>0.41025641025641024</v>
      </c>
      <c r="G81" s="401">
        <v>0.38181818181818183</v>
      </c>
      <c r="H81" s="402">
        <v>0.3924646781789639</v>
      </c>
      <c r="I81" s="163"/>
      <c r="J81" s="163"/>
      <c r="K81" s="163"/>
      <c r="L81" s="163"/>
      <c r="M81" s="163"/>
      <c r="N81" s="163"/>
      <c r="O81" s="163"/>
      <c r="P81" s="411"/>
      <c r="Q81" s="435"/>
    </row>
    <row r="82" spans="1:17" ht="12.75">
      <c r="A82" s="392"/>
      <c r="B82" s="387" t="s">
        <v>368</v>
      </c>
      <c r="C82" s="401">
        <v>0.1906779661016949</v>
      </c>
      <c r="D82" s="401">
        <v>0.28735632183908044</v>
      </c>
      <c r="E82" s="401">
        <v>0.2781954887218045</v>
      </c>
      <c r="F82" s="401">
        <v>0.38461538461538464</v>
      </c>
      <c r="G82" s="401">
        <v>0.2909090909090909</v>
      </c>
      <c r="H82" s="402">
        <v>0.25588697017268447</v>
      </c>
      <c r="I82" s="163"/>
      <c r="J82" s="163"/>
      <c r="K82" s="163"/>
      <c r="L82" s="163"/>
      <c r="M82" s="163"/>
      <c r="N82" s="163"/>
      <c r="O82" s="163"/>
      <c r="P82" s="411"/>
      <c r="Q82" s="435"/>
    </row>
    <row r="83" spans="1:17" ht="12.75">
      <c r="A83" s="392"/>
      <c r="B83" s="387" t="s">
        <v>369</v>
      </c>
      <c r="C83" s="401">
        <v>0.1059322033898305</v>
      </c>
      <c r="D83" s="401">
        <v>0.07471264367816093</v>
      </c>
      <c r="E83" s="401">
        <v>0.08270676691729323</v>
      </c>
      <c r="F83" s="401">
        <v>0.1282051282051282</v>
      </c>
      <c r="G83" s="401">
        <v>0.12727272727272726</v>
      </c>
      <c r="H83" s="402">
        <v>0.09576138147566719</v>
      </c>
      <c r="I83" s="163"/>
      <c r="J83" s="163"/>
      <c r="K83" s="163"/>
      <c r="L83" s="163"/>
      <c r="M83" s="163"/>
      <c r="N83" s="163"/>
      <c r="O83" s="163"/>
      <c r="P83" s="411"/>
      <c r="Q83" s="435"/>
    </row>
    <row r="84" spans="1:17" ht="12.75">
      <c r="A84" s="392"/>
      <c r="B84" s="387" t="s">
        <v>370</v>
      </c>
      <c r="C84" s="401">
        <v>0.05084745762711865</v>
      </c>
      <c r="D84" s="401">
        <v>0.034482758620689655</v>
      </c>
      <c r="E84" s="401">
        <v>0.05263157894736842</v>
      </c>
      <c r="F84" s="401">
        <v>0.05128205128205128</v>
      </c>
      <c r="G84" s="401">
        <v>0.07272727272727272</v>
      </c>
      <c r="H84" s="402">
        <v>0.04866562009419152</v>
      </c>
      <c r="I84" s="163"/>
      <c r="J84" s="163"/>
      <c r="K84" s="163"/>
      <c r="L84" s="163"/>
      <c r="M84" s="163"/>
      <c r="N84" s="163"/>
      <c r="O84" s="163"/>
      <c r="P84" s="411"/>
      <c r="Q84" s="435"/>
    </row>
    <row r="85" spans="1:17" ht="12.75">
      <c r="A85" s="393"/>
      <c r="B85" s="394" t="s">
        <v>125</v>
      </c>
      <c r="C85" s="395">
        <v>236</v>
      </c>
      <c r="D85" s="396">
        <v>174</v>
      </c>
      <c r="E85" s="396">
        <v>133</v>
      </c>
      <c r="F85" s="396">
        <v>39</v>
      </c>
      <c r="G85" s="396">
        <v>55</v>
      </c>
      <c r="H85" s="397">
        <v>637</v>
      </c>
      <c r="I85" s="163"/>
      <c r="J85" s="163"/>
      <c r="K85" s="163"/>
      <c r="L85" s="163"/>
      <c r="M85" s="163"/>
      <c r="N85" s="163"/>
      <c r="O85" s="163"/>
      <c r="P85" s="418"/>
      <c r="Q85" s="435"/>
    </row>
    <row r="86" spans="1:17" ht="12.75">
      <c r="A86" s="398" t="s">
        <v>390</v>
      </c>
      <c r="B86" s="387" t="s">
        <v>391</v>
      </c>
      <c r="C86" s="399"/>
      <c r="D86" s="399"/>
      <c r="E86" s="399"/>
      <c r="F86" s="399"/>
      <c r="G86" s="399"/>
      <c r="H86" s="400"/>
      <c r="I86" s="163"/>
      <c r="J86" s="163"/>
      <c r="K86" s="163"/>
      <c r="L86" s="163"/>
      <c r="M86" s="163"/>
      <c r="N86" s="163"/>
      <c r="O86" s="163"/>
      <c r="P86" s="163"/>
      <c r="Q86" s="435"/>
    </row>
    <row r="87" spans="1:17" ht="12.75">
      <c r="A87" s="392"/>
      <c r="B87" s="387" t="s">
        <v>366</v>
      </c>
      <c r="C87" s="401">
        <v>0.26582278481012656</v>
      </c>
      <c r="D87" s="401">
        <v>0.3103448275862069</v>
      </c>
      <c r="E87" s="401">
        <v>0.19402985074626866</v>
      </c>
      <c r="F87" s="401">
        <v>0.15384615384615385</v>
      </c>
      <c r="G87" s="401">
        <v>0.18181818181818182</v>
      </c>
      <c r="H87" s="402">
        <v>0.24882629107981222</v>
      </c>
      <c r="I87" s="163"/>
      <c r="J87" s="163"/>
      <c r="K87" s="163"/>
      <c r="L87" s="163"/>
      <c r="M87" s="163"/>
      <c r="N87" s="163"/>
      <c r="O87" s="163"/>
      <c r="P87" s="411"/>
      <c r="Q87" s="435"/>
    </row>
    <row r="88" spans="1:17" ht="12.75">
      <c r="A88" s="392"/>
      <c r="B88" s="387" t="s">
        <v>367</v>
      </c>
      <c r="C88" s="401">
        <v>0.3755274261603376</v>
      </c>
      <c r="D88" s="401">
        <v>0.43103448275862066</v>
      </c>
      <c r="E88" s="401">
        <v>0.5223880597014925</v>
      </c>
      <c r="F88" s="401">
        <v>0.38461538461538464</v>
      </c>
      <c r="G88" s="401">
        <v>0.32727272727272727</v>
      </c>
      <c r="H88" s="402">
        <v>0.41784037558685444</v>
      </c>
      <c r="I88" s="163"/>
      <c r="J88" s="163"/>
      <c r="K88" s="163"/>
      <c r="L88" s="163"/>
      <c r="M88" s="163"/>
      <c r="N88" s="163"/>
      <c r="O88" s="163"/>
      <c r="P88" s="411"/>
      <c r="Q88" s="435"/>
    </row>
    <row r="89" spans="1:17" ht="12.75">
      <c r="A89" s="392"/>
      <c r="B89" s="387" t="s">
        <v>368</v>
      </c>
      <c r="C89" s="401">
        <v>0.25316455696202533</v>
      </c>
      <c r="D89" s="401">
        <v>0.1839080459770115</v>
      </c>
      <c r="E89" s="401">
        <v>0.20149253731343283</v>
      </c>
      <c r="F89" s="401">
        <v>0.3076923076923077</v>
      </c>
      <c r="G89" s="401">
        <v>0.2727272727272727</v>
      </c>
      <c r="H89" s="402">
        <v>0.22848200312989045</v>
      </c>
      <c r="I89" s="163"/>
      <c r="J89" s="163"/>
      <c r="K89" s="163"/>
      <c r="L89" s="163"/>
      <c r="M89" s="163"/>
      <c r="N89" s="163"/>
      <c r="O89" s="163"/>
      <c r="P89" s="411"/>
      <c r="Q89" s="435"/>
    </row>
    <row r="90" spans="1:17" ht="12.75">
      <c r="A90" s="392"/>
      <c r="B90" s="387" t="s">
        <v>369</v>
      </c>
      <c r="C90" s="401">
        <v>0.06751054852320675</v>
      </c>
      <c r="D90" s="401">
        <v>0.06896551724137931</v>
      </c>
      <c r="E90" s="401">
        <v>0.04477611940298507</v>
      </c>
      <c r="F90" s="401">
        <v>0.07692307692307693</v>
      </c>
      <c r="G90" s="401">
        <v>0.12727272727272726</v>
      </c>
      <c r="H90" s="402">
        <v>0.06885758998435054</v>
      </c>
      <c r="I90" s="163"/>
      <c r="J90" s="163"/>
      <c r="K90" s="163"/>
      <c r="L90" s="163"/>
      <c r="M90" s="163"/>
      <c r="N90" s="163"/>
      <c r="O90" s="163"/>
      <c r="P90" s="411"/>
      <c r="Q90" s="435"/>
    </row>
    <row r="91" spans="1:17" ht="12.75">
      <c r="A91" s="392"/>
      <c r="B91" s="387" t="s">
        <v>370</v>
      </c>
      <c r="C91" s="401">
        <v>0.0379746835443038</v>
      </c>
      <c r="D91" s="401">
        <v>0.005747126436781609</v>
      </c>
      <c r="E91" s="401">
        <v>0.03731343283582089</v>
      </c>
      <c r="F91" s="401">
        <v>0.07692307692307693</v>
      </c>
      <c r="G91" s="401">
        <v>0.09090909090909091</v>
      </c>
      <c r="H91" s="402">
        <v>0.03599374021909233</v>
      </c>
      <c r="I91" s="163"/>
      <c r="J91" s="163"/>
      <c r="K91" s="163"/>
      <c r="L91" s="163"/>
      <c r="M91" s="163"/>
      <c r="N91" s="163"/>
      <c r="O91" s="163"/>
      <c r="P91" s="411"/>
      <c r="Q91" s="435"/>
    </row>
    <row r="92" spans="1:17" ht="12.75">
      <c r="A92" s="393"/>
      <c r="B92" s="394" t="s">
        <v>125</v>
      </c>
      <c r="C92" s="395">
        <v>237</v>
      </c>
      <c r="D92" s="396">
        <v>174</v>
      </c>
      <c r="E92" s="396">
        <v>134</v>
      </c>
      <c r="F92" s="396">
        <v>39</v>
      </c>
      <c r="G92" s="396">
        <v>55</v>
      </c>
      <c r="H92" s="397">
        <v>639</v>
      </c>
      <c r="I92" s="163"/>
      <c r="J92" s="163"/>
      <c r="K92" s="163"/>
      <c r="L92" s="163"/>
      <c r="M92" s="163"/>
      <c r="N92" s="163"/>
      <c r="O92" s="163"/>
      <c r="P92" s="418"/>
      <c r="Q92" s="435"/>
    </row>
    <row r="93" spans="1:17" ht="12.75">
      <c r="A93" s="398" t="s">
        <v>392</v>
      </c>
      <c r="B93" s="387" t="s">
        <v>393</v>
      </c>
      <c r="C93" s="399"/>
      <c r="D93" s="399"/>
      <c r="E93" s="399"/>
      <c r="F93" s="399"/>
      <c r="G93" s="399"/>
      <c r="H93" s="400"/>
      <c r="I93" s="163"/>
      <c r="J93" s="163"/>
      <c r="K93" s="163"/>
      <c r="L93" s="163"/>
      <c r="M93" s="163"/>
      <c r="N93" s="163"/>
      <c r="O93" s="163"/>
      <c r="P93" s="163"/>
      <c r="Q93" s="435"/>
    </row>
    <row r="94" spans="1:17" ht="12.75">
      <c r="A94" s="392"/>
      <c r="B94" s="387" t="s">
        <v>366</v>
      </c>
      <c r="C94" s="401">
        <v>0.1308016877637131</v>
      </c>
      <c r="D94" s="401">
        <v>0.10919540229885058</v>
      </c>
      <c r="E94" s="401">
        <v>0.1044776119402985</v>
      </c>
      <c r="F94" s="401">
        <v>0.3333333333333333</v>
      </c>
      <c r="G94" s="401">
        <v>0.18181818181818182</v>
      </c>
      <c r="H94" s="402">
        <v>0.13615023474178403</v>
      </c>
      <c r="I94" s="163"/>
      <c r="J94" s="163"/>
      <c r="K94" s="163"/>
      <c r="L94" s="163"/>
      <c r="M94" s="163"/>
      <c r="N94" s="163"/>
      <c r="O94" s="163"/>
      <c r="P94" s="411"/>
      <c r="Q94" s="435"/>
    </row>
    <row r="95" spans="1:17" ht="12.75">
      <c r="A95" s="392"/>
      <c r="B95" s="387" t="s">
        <v>367</v>
      </c>
      <c r="C95" s="401">
        <v>0.35443037974683544</v>
      </c>
      <c r="D95" s="401">
        <v>0.39080459770114945</v>
      </c>
      <c r="E95" s="401">
        <v>0.3880597014925373</v>
      </c>
      <c r="F95" s="401">
        <v>0.5384615384615384</v>
      </c>
      <c r="G95" s="401">
        <v>0.3090909090909091</v>
      </c>
      <c r="H95" s="402">
        <v>0.37871674491392804</v>
      </c>
      <c r="I95" s="163"/>
      <c r="J95" s="163"/>
      <c r="K95" s="163"/>
      <c r="L95" s="163"/>
      <c r="M95" s="163"/>
      <c r="N95" s="163"/>
      <c r="O95" s="163"/>
      <c r="P95" s="411"/>
      <c r="Q95" s="435"/>
    </row>
    <row r="96" spans="1:17" ht="12.75">
      <c r="A96" s="392"/>
      <c r="B96" s="387" t="s">
        <v>368</v>
      </c>
      <c r="C96" s="401">
        <v>0.2869198312236287</v>
      </c>
      <c r="D96" s="401">
        <v>0.3620689655172414</v>
      </c>
      <c r="E96" s="401">
        <v>0.30597014925373134</v>
      </c>
      <c r="F96" s="401">
        <v>0.10256410256410256</v>
      </c>
      <c r="G96" s="401">
        <v>0.34545454545454546</v>
      </c>
      <c r="H96" s="402">
        <v>0.3051643192488263</v>
      </c>
      <c r="I96" s="163"/>
      <c r="J96" s="163"/>
      <c r="K96" s="163"/>
      <c r="L96" s="163"/>
      <c r="M96" s="163"/>
      <c r="N96" s="163"/>
      <c r="O96" s="163"/>
      <c r="P96" s="411"/>
      <c r="Q96" s="435"/>
    </row>
    <row r="97" spans="1:17" ht="12.75">
      <c r="A97" s="392"/>
      <c r="B97" s="387" t="s">
        <v>369</v>
      </c>
      <c r="C97" s="401">
        <v>0.1518987341772152</v>
      </c>
      <c r="D97" s="401">
        <v>0.1206896551724138</v>
      </c>
      <c r="E97" s="401">
        <v>0.14925373134328357</v>
      </c>
      <c r="F97" s="401">
        <v>0.02564102564102564</v>
      </c>
      <c r="G97" s="401">
        <v>0.12727272727272726</v>
      </c>
      <c r="H97" s="402">
        <v>0.13302034428794993</v>
      </c>
      <c r="I97" s="163"/>
      <c r="J97" s="163"/>
      <c r="K97" s="163"/>
      <c r="L97" s="163"/>
      <c r="M97" s="163"/>
      <c r="N97" s="163"/>
      <c r="O97" s="163"/>
      <c r="P97" s="411"/>
      <c r="Q97" s="435"/>
    </row>
    <row r="98" spans="1:17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163"/>
      <c r="K98" s="163"/>
      <c r="L98" s="163"/>
      <c r="M98" s="163"/>
      <c r="N98" s="163"/>
      <c r="O98" s="163"/>
      <c r="P98" s="411"/>
      <c r="Q98" s="435"/>
    </row>
    <row r="99" spans="1:17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163"/>
      <c r="K99" s="163"/>
      <c r="L99" s="163"/>
      <c r="M99" s="163"/>
      <c r="N99" s="163"/>
      <c r="O99" s="163"/>
      <c r="P99" s="418"/>
      <c r="Q99" s="435"/>
    </row>
    <row r="100" spans="1:17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  <c r="J100" s="126"/>
      <c r="K100" s="126"/>
      <c r="L100" s="126"/>
      <c r="M100" s="126"/>
      <c r="N100" s="126"/>
      <c r="O100" s="126"/>
      <c r="P100" s="167"/>
      <c r="Q100" s="419"/>
    </row>
    <row r="101" spans="1:17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  <c r="J101" s="166"/>
      <c r="K101" s="166"/>
      <c r="L101" s="166"/>
      <c r="M101" s="166"/>
      <c r="N101" s="126"/>
      <c r="O101" s="126"/>
      <c r="P101" s="167"/>
      <c r="Q101" s="419"/>
    </row>
    <row r="102" spans="1:17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  <c r="J102" s="126"/>
      <c r="K102" s="126"/>
      <c r="L102" s="126"/>
      <c r="M102" s="126"/>
      <c r="N102" s="126"/>
      <c r="O102" s="126"/>
      <c r="P102" s="167"/>
      <c r="Q102" s="419"/>
    </row>
    <row r="103" spans="1:17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  <c r="J103" s="126"/>
      <c r="K103" s="126"/>
      <c r="L103" s="126"/>
      <c r="M103" s="126"/>
      <c r="N103" s="126"/>
      <c r="O103" s="126"/>
      <c r="P103" s="432"/>
      <c r="Q103" s="419"/>
    </row>
    <row r="104" spans="1:17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  <c r="J104" s="126"/>
      <c r="K104" s="126"/>
      <c r="L104" s="126"/>
      <c r="M104" s="126"/>
      <c r="N104" s="126"/>
      <c r="O104" s="126"/>
      <c r="P104" s="433"/>
      <c r="Q104" s="419"/>
    </row>
    <row r="105" spans="1:17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  <c r="J105" s="200"/>
      <c r="K105" s="200"/>
      <c r="L105" s="200"/>
      <c r="M105" s="200"/>
      <c r="N105" s="200"/>
      <c r="O105" s="200"/>
      <c r="P105" s="434"/>
      <c r="Q105" s="419"/>
    </row>
    <row r="106" spans="1:17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163"/>
      <c r="K106" s="163"/>
      <c r="L106" s="163"/>
      <c r="M106" s="163"/>
      <c r="N106" s="163"/>
      <c r="O106" s="163"/>
      <c r="P106" s="163"/>
      <c r="Q106" s="435"/>
    </row>
    <row r="107" spans="1:17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163"/>
      <c r="K107" s="163"/>
      <c r="L107" s="163"/>
      <c r="M107" s="163"/>
      <c r="N107" s="163"/>
      <c r="O107" s="163"/>
      <c r="P107" s="411"/>
      <c r="Q107" s="435"/>
    </row>
    <row r="108" spans="1:17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163"/>
      <c r="K108" s="163"/>
      <c r="L108" s="163"/>
      <c r="M108" s="163"/>
      <c r="N108" s="163"/>
      <c r="O108" s="163"/>
      <c r="P108" s="411"/>
      <c r="Q108" s="435"/>
    </row>
    <row r="109" spans="1:17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163"/>
      <c r="K109" s="163"/>
      <c r="L109" s="163"/>
      <c r="M109" s="163"/>
      <c r="N109" s="163"/>
      <c r="O109" s="163"/>
      <c r="P109" s="411"/>
      <c r="Q109" s="435"/>
    </row>
    <row r="110" spans="1:17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163"/>
      <c r="K110" s="163"/>
      <c r="L110" s="163"/>
      <c r="M110" s="163"/>
      <c r="N110" s="163"/>
      <c r="O110" s="163"/>
      <c r="P110" s="411"/>
      <c r="Q110" s="435"/>
    </row>
    <row r="111" spans="1:17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163"/>
      <c r="K111" s="163"/>
      <c r="L111" s="163"/>
      <c r="M111" s="163"/>
      <c r="N111" s="163"/>
      <c r="O111" s="163"/>
      <c r="P111" s="411"/>
      <c r="Q111" s="435"/>
    </row>
    <row r="112" spans="1:17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163"/>
      <c r="K112" s="163"/>
      <c r="L112" s="163"/>
      <c r="M112" s="163"/>
      <c r="N112" s="163"/>
      <c r="O112" s="163"/>
      <c r="P112" s="418"/>
      <c r="Q112" s="435"/>
    </row>
    <row r="113" spans="1:17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163"/>
      <c r="K113" s="163"/>
      <c r="L113" s="163"/>
      <c r="M113" s="163"/>
      <c r="N113" s="163"/>
      <c r="O113" s="163"/>
      <c r="P113" s="163"/>
      <c r="Q113" s="435"/>
    </row>
    <row r="114" spans="1:17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163"/>
      <c r="K114" s="163"/>
      <c r="L114" s="163"/>
      <c r="M114" s="163"/>
      <c r="N114" s="163"/>
      <c r="O114" s="163"/>
      <c r="P114" s="163"/>
      <c r="Q114" s="435"/>
    </row>
    <row r="115" spans="1:17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163"/>
      <c r="K115" s="163"/>
      <c r="L115" s="163"/>
      <c r="M115" s="163"/>
      <c r="N115" s="163"/>
      <c r="O115" s="163"/>
      <c r="P115" s="411"/>
      <c r="Q115" s="435"/>
    </row>
    <row r="116" spans="1:17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163"/>
      <c r="K116" s="163"/>
      <c r="L116" s="163"/>
      <c r="M116" s="163"/>
      <c r="N116" s="163"/>
      <c r="O116" s="163"/>
      <c r="P116" s="411"/>
      <c r="Q116" s="435"/>
    </row>
    <row r="117" spans="1:17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163"/>
      <c r="K117" s="163"/>
      <c r="L117" s="163"/>
      <c r="M117" s="163"/>
      <c r="N117" s="163"/>
      <c r="O117" s="163"/>
      <c r="P117" s="411"/>
      <c r="Q117" s="435"/>
    </row>
    <row r="118" spans="1:17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163"/>
      <c r="K118" s="163"/>
      <c r="L118" s="163"/>
      <c r="M118" s="163"/>
      <c r="N118" s="163"/>
      <c r="O118" s="163"/>
      <c r="P118" s="411"/>
      <c r="Q118" s="435"/>
    </row>
    <row r="119" spans="1:17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163"/>
      <c r="K119" s="163"/>
      <c r="L119" s="163"/>
      <c r="M119" s="163"/>
      <c r="N119" s="163"/>
      <c r="O119" s="163"/>
      <c r="P119" s="418"/>
      <c r="Q119" s="435"/>
    </row>
    <row r="120" spans="1:17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163"/>
      <c r="K120" s="163"/>
      <c r="L120" s="163"/>
      <c r="M120" s="163"/>
      <c r="N120" s="163"/>
      <c r="O120" s="163"/>
      <c r="P120" s="163"/>
      <c r="Q120" s="435"/>
    </row>
    <row r="121" spans="1:17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163"/>
      <c r="K121" s="163"/>
      <c r="L121" s="163"/>
      <c r="M121" s="163"/>
      <c r="N121" s="163"/>
      <c r="O121" s="163"/>
      <c r="P121" s="411"/>
      <c r="Q121" s="435"/>
    </row>
    <row r="122" spans="1:17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163"/>
      <c r="K122" s="163"/>
      <c r="L122" s="163"/>
      <c r="M122" s="163"/>
      <c r="N122" s="163"/>
      <c r="O122" s="163"/>
      <c r="P122" s="411"/>
      <c r="Q122" s="435"/>
    </row>
    <row r="123" spans="1:17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163"/>
      <c r="K123" s="163"/>
      <c r="L123" s="163"/>
      <c r="M123" s="163"/>
      <c r="N123" s="163"/>
      <c r="O123" s="163"/>
      <c r="P123" s="411"/>
      <c r="Q123" s="435"/>
    </row>
    <row r="124" spans="1:17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163"/>
      <c r="K124" s="163"/>
      <c r="L124" s="163"/>
      <c r="M124" s="163"/>
      <c r="N124" s="163"/>
      <c r="O124" s="163"/>
      <c r="P124" s="411"/>
      <c r="Q124" s="435"/>
    </row>
    <row r="125" spans="1:17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163"/>
      <c r="K125" s="163"/>
      <c r="L125" s="163"/>
      <c r="M125" s="163"/>
      <c r="N125" s="163"/>
      <c r="O125" s="163"/>
      <c r="P125" s="418"/>
      <c r="Q125" s="435"/>
    </row>
    <row r="126" spans="1:17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163"/>
      <c r="K126" s="163"/>
      <c r="L126" s="163"/>
      <c r="M126" s="163"/>
      <c r="N126" s="163"/>
      <c r="O126" s="163"/>
      <c r="P126" s="163"/>
      <c r="Q126" s="435"/>
    </row>
    <row r="127" spans="1:17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163"/>
      <c r="K127" s="163"/>
      <c r="L127" s="163"/>
      <c r="M127" s="163"/>
      <c r="N127" s="163"/>
      <c r="O127" s="163"/>
      <c r="P127" s="411"/>
      <c r="Q127" s="435"/>
    </row>
    <row r="128" spans="1:17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163"/>
      <c r="K128" s="163"/>
      <c r="L128" s="163"/>
      <c r="M128" s="163"/>
      <c r="N128" s="163"/>
      <c r="O128" s="163"/>
      <c r="P128" s="411"/>
      <c r="Q128" s="435"/>
    </row>
    <row r="129" spans="1:17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163"/>
      <c r="K129" s="163"/>
      <c r="L129" s="163"/>
      <c r="M129" s="163"/>
      <c r="N129" s="163"/>
      <c r="O129" s="163"/>
      <c r="P129" s="411"/>
      <c r="Q129" s="435"/>
    </row>
    <row r="130" spans="1:17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163"/>
      <c r="K130" s="163"/>
      <c r="L130" s="163"/>
      <c r="M130" s="163"/>
      <c r="N130" s="163"/>
      <c r="O130" s="163"/>
      <c r="P130" s="411"/>
      <c r="Q130" s="435"/>
    </row>
    <row r="131" spans="1:17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163"/>
      <c r="K131" s="163"/>
      <c r="L131" s="163"/>
      <c r="M131" s="163"/>
      <c r="N131" s="163"/>
      <c r="O131" s="163"/>
      <c r="P131" s="418"/>
      <c r="Q131" s="435"/>
    </row>
    <row r="132" spans="1:17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163"/>
      <c r="K132" s="163"/>
      <c r="L132" s="163"/>
      <c r="M132" s="163"/>
      <c r="N132" s="163"/>
      <c r="O132" s="163"/>
      <c r="P132" s="163"/>
      <c r="Q132" s="435"/>
    </row>
    <row r="133" spans="1:17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163"/>
      <c r="K133" s="163"/>
      <c r="L133" s="163"/>
      <c r="M133" s="163"/>
      <c r="N133" s="163"/>
      <c r="O133" s="163"/>
      <c r="P133" s="163"/>
      <c r="Q133" s="435"/>
    </row>
    <row r="134" spans="1:17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163"/>
      <c r="K134" s="163"/>
      <c r="L134" s="163"/>
      <c r="M134" s="163"/>
      <c r="N134" s="163"/>
      <c r="O134" s="163"/>
      <c r="P134" s="411"/>
      <c r="Q134" s="435"/>
    </row>
    <row r="135" spans="1:17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163"/>
      <c r="K135" s="163"/>
      <c r="L135" s="163"/>
      <c r="M135" s="163"/>
      <c r="N135" s="163"/>
      <c r="O135" s="163"/>
      <c r="P135" s="411"/>
      <c r="Q135" s="435"/>
    </row>
    <row r="136" spans="1:17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163"/>
      <c r="K136" s="163"/>
      <c r="L136" s="163"/>
      <c r="M136" s="163"/>
      <c r="N136" s="163"/>
      <c r="O136" s="163"/>
      <c r="P136" s="411"/>
      <c r="Q136" s="435"/>
    </row>
    <row r="137" spans="1:17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163"/>
      <c r="K137" s="163"/>
      <c r="L137" s="163"/>
      <c r="M137" s="163"/>
      <c r="N137" s="163"/>
      <c r="O137" s="163"/>
      <c r="P137" s="411"/>
      <c r="Q137" s="435"/>
    </row>
    <row r="138" spans="1:17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163"/>
      <c r="K138" s="163"/>
      <c r="L138" s="163"/>
      <c r="M138" s="163"/>
      <c r="N138" s="163"/>
      <c r="O138" s="163"/>
      <c r="P138" s="411"/>
      <c r="Q138" s="435"/>
    </row>
    <row r="139" spans="1:17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163"/>
      <c r="K139" s="163"/>
      <c r="L139" s="163"/>
      <c r="M139" s="163"/>
      <c r="N139" s="163"/>
      <c r="O139" s="163"/>
      <c r="P139" s="418"/>
      <c r="Q139" s="435"/>
    </row>
    <row r="140" spans="1:17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163"/>
      <c r="K140" s="163"/>
      <c r="L140" s="163"/>
      <c r="M140" s="163"/>
      <c r="N140" s="163"/>
      <c r="O140" s="163"/>
      <c r="P140" s="163"/>
      <c r="Q140" s="435"/>
    </row>
    <row r="141" spans="1:17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163"/>
      <c r="K141" s="163"/>
      <c r="L141" s="163"/>
      <c r="M141" s="163"/>
      <c r="N141" s="163"/>
      <c r="O141" s="163"/>
      <c r="P141" s="163"/>
      <c r="Q141" s="435"/>
    </row>
    <row r="142" spans="1:17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163"/>
      <c r="K142" s="163"/>
      <c r="L142" s="163"/>
      <c r="M142" s="163"/>
      <c r="N142" s="163"/>
      <c r="O142" s="163"/>
      <c r="P142" s="411"/>
      <c r="Q142" s="435"/>
    </row>
    <row r="143" spans="1:17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163"/>
      <c r="K143" s="163"/>
      <c r="L143" s="163"/>
      <c r="M143" s="163"/>
      <c r="N143" s="163"/>
      <c r="O143" s="163"/>
      <c r="P143" s="411"/>
      <c r="Q143" s="435"/>
    </row>
    <row r="144" spans="1:17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163"/>
      <c r="K144" s="163"/>
      <c r="L144" s="163"/>
      <c r="M144" s="163"/>
      <c r="N144" s="163"/>
      <c r="O144" s="163"/>
      <c r="P144" s="411"/>
      <c r="Q144" s="435"/>
    </row>
    <row r="145" spans="1:17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163"/>
      <c r="K145" s="163"/>
      <c r="L145" s="163"/>
      <c r="M145" s="163"/>
      <c r="N145" s="163"/>
      <c r="O145" s="163"/>
      <c r="P145" s="418"/>
      <c r="Q145" s="435"/>
    </row>
    <row r="146" spans="1:17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163"/>
      <c r="K146" s="163"/>
      <c r="L146" s="163"/>
      <c r="M146" s="163"/>
      <c r="N146" s="163"/>
      <c r="O146" s="163"/>
      <c r="P146" s="163"/>
      <c r="Q146" s="435"/>
    </row>
    <row r="147" spans="1:17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163"/>
      <c r="K147" s="163"/>
      <c r="L147" s="163"/>
      <c r="M147" s="163"/>
      <c r="N147" s="163"/>
      <c r="O147" s="163"/>
      <c r="P147" s="411"/>
      <c r="Q147" s="435"/>
    </row>
    <row r="148" spans="1:17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163"/>
      <c r="K148" s="163"/>
      <c r="L148" s="163"/>
      <c r="M148" s="163"/>
      <c r="N148" s="163"/>
      <c r="O148" s="163"/>
      <c r="P148" s="411"/>
      <c r="Q148" s="435"/>
    </row>
    <row r="149" spans="1:17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163"/>
      <c r="K149" s="163"/>
      <c r="L149" s="163"/>
      <c r="M149" s="163"/>
      <c r="N149" s="163"/>
      <c r="O149" s="163"/>
      <c r="P149" s="411"/>
      <c r="Q149" s="435"/>
    </row>
    <row r="150" spans="1:17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163"/>
      <c r="K150" s="163"/>
      <c r="L150" s="163"/>
      <c r="M150" s="163"/>
      <c r="N150" s="163"/>
      <c r="O150" s="163"/>
      <c r="P150" s="418"/>
      <c r="Q150" s="435"/>
    </row>
    <row r="151" spans="1:17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  <c r="J151" s="126"/>
      <c r="K151" s="126"/>
      <c r="L151" s="126"/>
      <c r="M151" s="126"/>
      <c r="N151" s="126"/>
      <c r="O151" s="126"/>
      <c r="P151" s="167"/>
      <c r="Q151" s="419"/>
    </row>
    <row r="152" spans="1:17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  <c r="J152" s="166"/>
      <c r="K152" s="166"/>
      <c r="L152" s="166"/>
      <c r="M152" s="166"/>
      <c r="N152" s="126"/>
      <c r="O152" s="126"/>
      <c r="P152" s="167"/>
      <c r="Q152" s="419"/>
    </row>
    <row r="153" spans="1:17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  <c r="J153" s="126"/>
      <c r="K153" s="126"/>
      <c r="L153" s="126"/>
      <c r="M153" s="126"/>
      <c r="N153" s="126"/>
      <c r="O153" s="126"/>
      <c r="P153" s="167"/>
      <c r="Q153" s="419"/>
    </row>
    <row r="154" spans="1:17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  <c r="J154" s="126"/>
      <c r="K154" s="126"/>
      <c r="L154" s="126"/>
      <c r="M154" s="126"/>
      <c r="N154" s="126"/>
      <c r="O154" s="126"/>
      <c r="P154" s="432"/>
      <c r="Q154" s="419"/>
    </row>
    <row r="155" spans="1:17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  <c r="J155" s="126"/>
      <c r="K155" s="126"/>
      <c r="L155" s="126"/>
      <c r="M155" s="126"/>
      <c r="N155" s="126"/>
      <c r="O155" s="126"/>
      <c r="P155" s="433"/>
      <c r="Q155" s="419"/>
    </row>
    <row r="156" spans="1:17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  <c r="J156" s="200"/>
      <c r="K156" s="200"/>
      <c r="L156" s="200"/>
      <c r="M156" s="200"/>
      <c r="N156" s="200"/>
      <c r="O156" s="200"/>
      <c r="P156" s="434"/>
      <c r="Q156" s="419"/>
    </row>
    <row r="157" spans="1:17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163"/>
      <c r="K157" s="163"/>
      <c r="L157" s="163"/>
      <c r="M157" s="163"/>
      <c r="N157" s="163"/>
      <c r="O157" s="163"/>
      <c r="P157" s="163"/>
      <c r="Q157" s="435"/>
    </row>
    <row r="158" spans="1:17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163"/>
      <c r="K158" s="163"/>
      <c r="L158" s="163"/>
      <c r="M158" s="163"/>
      <c r="N158" s="163"/>
      <c r="O158" s="163"/>
      <c r="P158" s="411"/>
      <c r="Q158" s="435"/>
    </row>
    <row r="159" spans="1:17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163"/>
      <c r="K159" s="163"/>
      <c r="L159" s="163"/>
      <c r="M159" s="163"/>
      <c r="N159" s="163"/>
      <c r="O159" s="163"/>
      <c r="P159" s="411"/>
      <c r="Q159" s="435"/>
    </row>
    <row r="160" spans="1:17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163"/>
      <c r="K160" s="163"/>
      <c r="L160" s="163"/>
      <c r="M160" s="163"/>
      <c r="N160" s="163"/>
      <c r="O160" s="163"/>
      <c r="P160" s="411"/>
      <c r="Q160" s="435"/>
    </row>
    <row r="161" spans="1:17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163"/>
      <c r="K161" s="163"/>
      <c r="L161" s="163"/>
      <c r="M161" s="163"/>
      <c r="N161" s="163"/>
      <c r="O161" s="163"/>
      <c r="P161" s="418"/>
      <c r="Q161" s="435"/>
    </row>
    <row r="162" spans="1:17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163"/>
      <c r="K162" s="163"/>
      <c r="L162" s="163"/>
      <c r="M162" s="163"/>
      <c r="N162" s="163"/>
      <c r="O162" s="163"/>
      <c r="P162" s="163"/>
      <c r="Q162" s="435"/>
    </row>
    <row r="163" spans="1:17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163"/>
      <c r="K163" s="163"/>
      <c r="L163" s="163"/>
      <c r="M163" s="163"/>
      <c r="N163" s="163"/>
      <c r="O163" s="163"/>
      <c r="P163" s="411"/>
      <c r="Q163" s="435"/>
    </row>
    <row r="164" spans="1:17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163"/>
      <c r="K164" s="163"/>
      <c r="L164" s="163"/>
      <c r="M164" s="163"/>
      <c r="N164" s="163"/>
      <c r="O164" s="163"/>
      <c r="P164" s="411"/>
      <c r="Q164" s="435"/>
    </row>
    <row r="165" spans="1:17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163"/>
      <c r="K165" s="163"/>
      <c r="L165" s="163"/>
      <c r="M165" s="163"/>
      <c r="N165" s="163"/>
      <c r="O165" s="163"/>
      <c r="P165" s="411"/>
      <c r="Q165" s="435"/>
    </row>
    <row r="166" spans="1:17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163"/>
      <c r="K166" s="163"/>
      <c r="L166" s="163"/>
      <c r="M166" s="163"/>
      <c r="N166" s="163"/>
      <c r="O166" s="163"/>
      <c r="P166" s="418"/>
      <c r="Q166" s="435"/>
    </row>
    <row r="167" spans="1:17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163"/>
      <c r="K167" s="163"/>
      <c r="L167" s="163"/>
      <c r="M167" s="163"/>
      <c r="N167" s="163"/>
      <c r="O167" s="163"/>
      <c r="P167" s="163"/>
      <c r="Q167" s="435"/>
    </row>
    <row r="168" spans="1:17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163"/>
      <c r="K168" s="163"/>
      <c r="L168" s="163"/>
      <c r="M168" s="163"/>
      <c r="N168" s="163"/>
      <c r="O168" s="163"/>
      <c r="P168" s="411"/>
      <c r="Q168" s="435"/>
    </row>
    <row r="169" spans="1:17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163"/>
      <c r="K169" s="163"/>
      <c r="L169" s="163"/>
      <c r="M169" s="163"/>
      <c r="N169" s="163"/>
      <c r="O169" s="163"/>
      <c r="P169" s="411"/>
      <c r="Q169" s="435"/>
    </row>
    <row r="170" spans="1:17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163"/>
      <c r="K170" s="163"/>
      <c r="L170" s="163"/>
      <c r="M170" s="163"/>
      <c r="N170" s="163"/>
      <c r="O170" s="163"/>
      <c r="P170" s="411"/>
      <c r="Q170" s="435"/>
    </row>
    <row r="171" spans="1:17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163"/>
      <c r="K171" s="163"/>
      <c r="L171" s="163"/>
      <c r="M171" s="163"/>
      <c r="N171" s="163"/>
      <c r="O171" s="163"/>
      <c r="P171" s="418"/>
      <c r="Q171" s="435"/>
    </row>
    <row r="172" spans="1:17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163"/>
      <c r="K172" s="163"/>
      <c r="L172" s="163"/>
      <c r="M172" s="163"/>
      <c r="N172" s="163"/>
      <c r="O172" s="163"/>
      <c r="P172" s="163"/>
      <c r="Q172" s="435"/>
    </row>
    <row r="173" spans="1:17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163"/>
      <c r="K173" s="163"/>
      <c r="L173" s="163"/>
      <c r="M173" s="163"/>
      <c r="N173" s="163"/>
      <c r="O173" s="163"/>
      <c r="P173" s="411"/>
      <c r="Q173" s="435"/>
    </row>
    <row r="174" spans="1:17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163"/>
      <c r="K174" s="163"/>
      <c r="L174" s="163"/>
      <c r="M174" s="163"/>
      <c r="N174" s="163"/>
      <c r="O174" s="163"/>
      <c r="P174" s="411"/>
      <c r="Q174" s="435"/>
    </row>
    <row r="175" spans="1:17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163"/>
      <c r="K175" s="163"/>
      <c r="L175" s="163"/>
      <c r="M175" s="163"/>
      <c r="N175" s="163"/>
      <c r="O175" s="163"/>
      <c r="P175" s="411"/>
      <c r="Q175" s="435"/>
    </row>
    <row r="176" spans="1:17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163"/>
      <c r="K176" s="163"/>
      <c r="L176" s="163"/>
      <c r="M176" s="163"/>
      <c r="N176" s="163"/>
      <c r="O176" s="163"/>
      <c r="P176" s="418"/>
      <c r="Q176" s="435"/>
    </row>
    <row r="177" spans="1:17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163"/>
      <c r="K177" s="163"/>
      <c r="L177" s="163"/>
      <c r="M177" s="163"/>
      <c r="N177" s="163"/>
      <c r="O177" s="163"/>
      <c r="P177" s="163"/>
      <c r="Q177" s="435"/>
    </row>
    <row r="178" spans="1:17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163"/>
      <c r="K178" s="163"/>
      <c r="L178" s="163"/>
      <c r="M178" s="163"/>
      <c r="N178" s="163"/>
      <c r="O178" s="163"/>
      <c r="P178" s="411"/>
      <c r="Q178" s="435"/>
    </row>
    <row r="179" spans="1:17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163"/>
      <c r="K179" s="163"/>
      <c r="L179" s="163"/>
      <c r="M179" s="163"/>
      <c r="N179" s="163"/>
      <c r="O179" s="163"/>
      <c r="P179" s="411"/>
      <c r="Q179" s="435"/>
    </row>
    <row r="180" spans="1:17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163"/>
      <c r="K180" s="163"/>
      <c r="L180" s="163"/>
      <c r="M180" s="163"/>
      <c r="N180" s="163"/>
      <c r="O180" s="163"/>
      <c r="P180" s="411"/>
      <c r="Q180" s="435"/>
    </row>
    <row r="181" spans="1:17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163"/>
      <c r="K181" s="163"/>
      <c r="L181" s="163"/>
      <c r="M181" s="163"/>
      <c r="N181" s="163"/>
      <c r="O181" s="163"/>
      <c r="P181" s="418"/>
      <c r="Q181" s="435"/>
    </row>
    <row r="182" spans="1:17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163"/>
      <c r="K182" s="163"/>
      <c r="L182" s="163"/>
      <c r="M182" s="163"/>
      <c r="N182" s="163"/>
      <c r="O182" s="163"/>
      <c r="P182" s="163"/>
      <c r="Q182" s="435"/>
    </row>
    <row r="183" spans="1:17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163"/>
      <c r="K183" s="163"/>
      <c r="L183" s="163"/>
      <c r="M183" s="163"/>
      <c r="N183" s="163"/>
      <c r="O183" s="163"/>
      <c r="P183" s="411"/>
      <c r="Q183" s="435"/>
    </row>
    <row r="184" spans="1:17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163"/>
      <c r="K184" s="163"/>
      <c r="L184" s="163"/>
      <c r="M184" s="163"/>
      <c r="N184" s="163"/>
      <c r="O184" s="163"/>
      <c r="P184" s="411"/>
      <c r="Q184" s="435"/>
    </row>
    <row r="185" spans="1:17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163"/>
      <c r="K185" s="163"/>
      <c r="L185" s="163"/>
      <c r="M185" s="163"/>
      <c r="N185" s="163"/>
      <c r="O185" s="163"/>
      <c r="P185" s="411"/>
      <c r="Q185" s="435"/>
    </row>
    <row r="186" spans="1:17" ht="12.75">
      <c r="A186" s="412"/>
      <c r="B186" s="394" t="s">
        <v>125</v>
      </c>
      <c r="C186" s="413">
        <v>235</v>
      </c>
      <c r="D186" s="413">
        <v>174</v>
      </c>
      <c r="E186" s="413">
        <v>135</v>
      </c>
      <c r="F186" s="413">
        <v>39</v>
      </c>
      <c r="G186" s="413">
        <v>54</v>
      </c>
      <c r="H186" s="414">
        <v>637</v>
      </c>
      <c r="I186" s="163"/>
      <c r="J186" s="163"/>
      <c r="K186" s="163"/>
      <c r="L186" s="163"/>
      <c r="M186" s="163"/>
      <c r="N186" s="163"/>
      <c r="O186" s="163"/>
      <c r="P186" s="418"/>
      <c r="Q186" s="435"/>
    </row>
    <row r="187" spans="1:17" ht="12.75">
      <c r="A187" s="398" t="s">
        <v>386</v>
      </c>
      <c r="B187" s="387" t="s">
        <v>423</v>
      </c>
      <c r="C187" s="399"/>
      <c r="D187" s="399"/>
      <c r="E187" s="399"/>
      <c r="F187" s="399"/>
      <c r="G187" s="399"/>
      <c r="H187" s="400"/>
      <c r="I187" s="163"/>
      <c r="J187" s="163"/>
      <c r="K187" s="163"/>
      <c r="L187" s="163"/>
      <c r="M187" s="163"/>
      <c r="N187" s="163"/>
      <c r="O187" s="163"/>
      <c r="P187" s="163"/>
      <c r="Q187" s="435"/>
    </row>
    <row r="188" spans="1:17" ht="12.75">
      <c r="A188" s="392"/>
      <c r="B188" s="387" t="s">
        <v>413</v>
      </c>
      <c r="C188" s="401">
        <v>0.6382978723404256</v>
      </c>
      <c r="D188" s="401">
        <v>0.5344827586206896</v>
      </c>
      <c r="E188" s="401">
        <v>0.6617647058823529</v>
      </c>
      <c r="F188" s="401">
        <v>0.46153846153846156</v>
      </c>
      <c r="G188" s="401">
        <v>0.5818181818181818</v>
      </c>
      <c r="H188" s="402">
        <v>0.5993740219092332</v>
      </c>
      <c r="I188" s="163"/>
      <c r="J188" s="163"/>
      <c r="K188" s="163"/>
      <c r="L188" s="163"/>
      <c r="M188" s="163"/>
      <c r="N188" s="163"/>
      <c r="O188" s="163"/>
      <c r="P188" s="411"/>
      <c r="Q188" s="435"/>
    </row>
    <row r="189" spans="1:17" ht="12.75">
      <c r="A189" s="392"/>
      <c r="B189" s="387" t="s">
        <v>414</v>
      </c>
      <c r="C189" s="401">
        <v>0.24680851063829787</v>
      </c>
      <c r="D189" s="401">
        <v>0.26436781609195403</v>
      </c>
      <c r="E189" s="401">
        <v>0.2426470588235294</v>
      </c>
      <c r="F189" s="401">
        <v>0.358974358974359</v>
      </c>
      <c r="G189" s="401">
        <v>0.2727272727272727</v>
      </c>
      <c r="H189" s="402">
        <v>0.2597809076682316</v>
      </c>
      <c r="I189" s="163"/>
      <c r="J189" s="163"/>
      <c r="K189" s="163"/>
      <c r="L189" s="163"/>
      <c r="M189" s="163"/>
      <c r="N189" s="163"/>
      <c r="O189" s="163"/>
      <c r="P189" s="411"/>
      <c r="Q189" s="435"/>
    </row>
    <row r="190" spans="1:17" ht="12.75">
      <c r="A190" s="392"/>
      <c r="B190" s="387" t="s">
        <v>415</v>
      </c>
      <c r="C190" s="401">
        <v>0.1148936170212766</v>
      </c>
      <c r="D190" s="401">
        <v>0.20114942528735633</v>
      </c>
      <c r="E190" s="401">
        <v>0.09558823529411764</v>
      </c>
      <c r="F190" s="401">
        <v>0.1794871794871795</v>
      </c>
      <c r="G190" s="401">
        <v>0.14545454545454545</v>
      </c>
      <c r="H190" s="402">
        <v>0.14084507042253522</v>
      </c>
      <c r="I190" s="163"/>
      <c r="J190" s="163"/>
      <c r="K190" s="163"/>
      <c r="L190" s="163"/>
      <c r="M190" s="163"/>
      <c r="N190" s="163"/>
      <c r="O190" s="163"/>
      <c r="P190" s="411"/>
      <c r="Q190" s="435"/>
    </row>
    <row r="191" spans="1:17" ht="12.75">
      <c r="A191" s="409"/>
      <c r="B191" s="406" t="s">
        <v>125</v>
      </c>
      <c r="C191" s="149">
        <v>235</v>
      </c>
      <c r="D191" s="149">
        <v>174</v>
      </c>
      <c r="E191" s="149">
        <v>136</v>
      </c>
      <c r="F191" s="149">
        <v>39</v>
      </c>
      <c r="G191" s="149">
        <v>55</v>
      </c>
      <c r="H191" s="174">
        <v>639</v>
      </c>
      <c r="I191" s="163"/>
      <c r="J191" s="163"/>
      <c r="K191" s="163"/>
      <c r="L191" s="163"/>
      <c r="M191" s="163"/>
      <c r="N191" s="163"/>
      <c r="O191" s="163"/>
      <c r="P191" s="418"/>
      <c r="Q191" s="435"/>
    </row>
    <row r="192" spans="1:17" ht="12.75">
      <c r="A192" s="377" t="s">
        <v>41</v>
      </c>
      <c r="B192" s="415"/>
      <c r="C192" s="416"/>
      <c r="D192" s="416"/>
      <c r="E192" s="416"/>
      <c r="F192" s="416"/>
      <c r="G192" s="416"/>
      <c r="H192" s="417"/>
      <c r="I192" s="163"/>
      <c r="J192" s="163"/>
      <c r="K192" s="163"/>
      <c r="L192" s="163"/>
      <c r="M192" s="163"/>
      <c r="N192" s="163"/>
      <c r="O192" s="163"/>
      <c r="P192" s="418"/>
      <c r="Q192" s="435"/>
    </row>
    <row r="193" spans="1:17" ht="12.75">
      <c r="A193" s="468" t="s">
        <v>424</v>
      </c>
      <c r="B193" s="469"/>
      <c r="C193" s="419"/>
      <c r="D193" s="419"/>
      <c r="E193" s="419"/>
      <c r="F193" s="419"/>
      <c r="G193" s="419"/>
      <c r="H193" s="419"/>
      <c r="J193" s="419"/>
      <c r="K193" s="419"/>
      <c r="L193" s="419"/>
      <c r="M193" s="419"/>
      <c r="N193" s="419"/>
      <c r="O193" s="419"/>
      <c r="P193" s="421"/>
      <c r="Q193" s="419"/>
    </row>
    <row r="194" spans="3:8" ht="12.75">
      <c r="C194" s="420"/>
      <c r="D194" s="420"/>
      <c r="E194" s="420"/>
      <c r="F194" s="420"/>
      <c r="G194" s="420"/>
      <c r="H194" s="420"/>
    </row>
    <row r="195" spans="3:8" ht="12.75">
      <c r="C195" s="420"/>
      <c r="D195" s="420"/>
      <c r="E195" s="420"/>
      <c r="F195" s="420"/>
      <c r="G195" s="420"/>
      <c r="H195" s="420"/>
    </row>
  </sheetData>
  <mergeCells count="1">
    <mergeCell ref="A193:B193"/>
  </mergeCells>
  <printOptions horizontalCentered="1"/>
  <pageMargins left="0.25" right="0.25" top="0.68" bottom="0.57" header="0.5" footer="0.24"/>
  <pageSetup horizontalDpi="300" verticalDpi="300" orientation="portrait" r:id="rId1"/>
  <rowBreaks count="3" manualBreakCount="3">
    <brk id="51" max="10" man="1"/>
    <brk id="99" max="10" man="1"/>
    <brk id="150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Q189"/>
  <sheetViews>
    <sheetView tabSelected="1" workbookViewId="0" topLeftCell="T1">
      <selection activeCell="T1" sqref="T1"/>
    </sheetView>
  </sheetViews>
  <sheetFormatPr defaultColWidth="9.140625" defaultRowHeight="12.75"/>
  <cols>
    <col min="1" max="1" width="2.8515625" style="375" customWidth="1"/>
    <col min="2" max="2" width="1.8515625" style="375" customWidth="1"/>
    <col min="3" max="3" width="3.00390625" style="375" customWidth="1"/>
    <col min="4" max="4" width="3.140625" style="375" customWidth="1"/>
    <col min="5" max="5" width="3.28125" style="375" customWidth="1"/>
    <col min="6" max="6" width="3.140625" style="375" customWidth="1"/>
    <col min="7" max="7" width="2.57421875" style="375" customWidth="1"/>
    <col min="8" max="8" width="2.8515625" style="375" customWidth="1"/>
    <col min="9" max="9" width="3.421875" style="375" customWidth="1"/>
    <col min="10" max="10" width="2.57421875" style="375" customWidth="1"/>
    <col min="11" max="11" width="2.7109375" style="375" customWidth="1"/>
    <col min="12" max="12" width="2.421875" style="385" customWidth="1"/>
    <col min="13" max="13" width="2.7109375" style="385" customWidth="1"/>
    <col min="14" max="14" width="2.140625" style="385" customWidth="1"/>
    <col min="15" max="15" width="1.57421875" style="385" customWidth="1"/>
    <col min="16" max="16" width="2.421875" style="385" customWidth="1"/>
    <col min="17" max="17" width="3.28125" style="385" customWidth="1"/>
    <col min="18" max="18" width="2.7109375" style="385" customWidth="1"/>
    <col min="19" max="19" width="2.421875" style="385" customWidth="1"/>
    <col min="20" max="16384" width="9.140625" style="375" customWidth="1"/>
  </cols>
  <sheetData>
    <row r="1" spans="1:31" ht="12.75">
      <c r="A1" s="497" t="s">
        <v>0</v>
      </c>
      <c r="B1" s="471"/>
      <c r="C1" s="471"/>
      <c r="D1" s="471"/>
      <c r="E1" s="471"/>
      <c r="F1" s="471"/>
      <c r="G1" s="471"/>
      <c r="H1" s="471"/>
      <c r="I1" s="483"/>
      <c r="J1" s="498"/>
      <c r="K1" s="498"/>
      <c r="L1" s="499"/>
      <c r="M1" s="499"/>
      <c r="N1" s="499"/>
      <c r="O1" s="499"/>
      <c r="P1" s="499"/>
      <c r="Q1" s="499"/>
      <c r="R1" s="499"/>
      <c r="S1" s="499"/>
      <c r="AE1" s="385"/>
    </row>
    <row r="2" spans="1:43" ht="18">
      <c r="A2" s="500" t="s">
        <v>1</v>
      </c>
      <c r="B2" s="501"/>
      <c r="C2" s="471"/>
      <c r="D2" s="471"/>
      <c r="E2" s="471"/>
      <c r="F2" s="471"/>
      <c r="G2" s="471"/>
      <c r="H2" s="471"/>
      <c r="I2" s="483"/>
      <c r="J2" s="498"/>
      <c r="K2" s="498"/>
      <c r="L2" s="499"/>
      <c r="M2" s="499"/>
      <c r="N2" s="499"/>
      <c r="O2" s="499"/>
      <c r="P2" s="499"/>
      <c r="Q2" s="499"/>
      <c r="R2" s="499"/>
      <c r="S2" s="499"/>
      <c r="T2" s="470" t="s">
        <v>425</v>
      </c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 t="s">
        <v>425</v>
      </c>
      <c r="AG2" s="470"/>
      <c r="AH2" s="470"/>
      <c r="AI2" s="470"/>
      <c r="AJ2" s="470"/>
      <c r="AK2" s="470"/>
      <c r="AL2" s="470"/>
      <c r="AM2" s="470"/>
      <c r="AN2" s="470"/>
      <c r="AO2" s="470"/>
      <c r="AP2" s="470"/>
      <c r="AQ2" s="470"/>
    </row>
    <row r="3" spans="1:19" ht="12.75">
      <c r="A3" s="497" t="s">
        <v>361</v>
      </c>
      <c r="B3" s="501"/>
      <c r="C3" s="471"/>
      <c r="D3" s="471"/>
      <c r="E3" s="471"/>
      <c r="F3" s="471"/>
      <c r="G3" s="471"/>
      <c r="H3" s="471"/>
      <c r="I3" s="483"/>
      <c r="J3" s="498"/>
      <c r="K3" s="498"/>
      <c r="L3" s="499"/>
      <c r="M3" s="499"/>
      <c r="N3" s="499"/>
      <c r="O3" s="499"/>
      <c r="P3" s="499"/>
      <c r="Q3" s="499"/>
      <c r="R3" s="499"/>
      <c r="S3" s="499"/>
    </row>
    <row r="4" spans="1:41" ht="12.75">
      <c r="A4" s="502" t="s">
        <v>115</v>
      </c>
      <c r="B4" s="501"/>
      <c r="C4" s="471"/>
      <c r="D4" s="471"/>
      <c r="E4" s="471"/>
      <c r="F4" s="471"/>
      <c r="G4" s="471"/>
      <c r="H4" s="471"/>
      <c r="I4" s="483"/>
      <c r="J4" s="498"/>
      <c r="K4" s="498"/>
      <c r="L4" s="499"/>
      <c r="M4" s="499"/>
      <c r="N4" s="499"/>
      <c r="O4" s="499"/>
      <c r="P4" s="499"/>
      <c r="Q4" s="499"/>
      <c r="R4" s="499"/>
      <c r="S4" s="499"/>
      <c r="V4" s="421"/>
      <c r="W4" s="419"/>
      <c r="X4" s="419"/>
      <c r="Y4" s="421"/>
      <c r="Z4" s="419"/>
      <c r="AA4" s="421"/>
      <c r="AB4" s="421"/>
      <c r="AC4" s="419"/>
      <c r="AH4" s="421"/>
      <c r="AI4" s="419"/>
      <c r="AJ4" s="419"/>
      <c r="AK4" s="421"/>
      <c r="AL4" s="419"/>
      <c r="AM4" s="421"/>
      <c r="AN4" s="421"/>
      <c r="AO4" s="419"/>
    </row>
    <row r="5" spans="1:19" ht="4.5" customHeight="1">
      <c r="A5" s="503"/>
      <c r="B5" s="471"/>
      <c r="C5" s="471"/>
      <c r="D5" s="471"/>
      <c r="E5" s="471"/>
      <c r="F5" s="471"/>
      <c r="G5" s="471"/>
      <c r="H5" s="471"/>
      <c r="I5" s="483"/>
      <c r="J5" s="498"/>
      <c r="K5" s="498"/>
      <c r="L5" s="499"/>
      <c r="M5" s="499"/>
      <c r="N5" s="499"/>
      <c r="O5" s="499"/>
      <c r="P5" s="499"/>
      <c r="Q5" s="499"/>
      <c r="R5" s="499"/>
      <c r="S5" s="499"/>
    </row>
    <row r="6" spans="1:41" ht="14.25" customHeight="1">
      <c r="A6" s="477" t="s">
        <v>87</v>
      </c>
      <c r="B6" s="478"/>
      <c r="C6" s="479" t="s">
        <v>61</v>
      </c>
      <c r="D6" s="479" t="s">
        <v>62</v>
      </c>
      <c r="E6" s="479" t="s">
        <v>63</v>
      </c>
      <c r="F6" s="479" t="s">
        <v>64</v>
      </c>
      <c r="G6" s="479" t="s">
        <v>65</v>
      </c>
      <c r="H6" s="479" t="s">
        <v>21</v>
      </c>
      <c r="I6" s="483"/>
      <c r="J6" s="498"/>
      <c r="K6" s="498"/>
      <c r="L6" s="479" t="s">
        <v>61</v>
      </c>
      <c r="M6" s="479" t="s">
        <v>62</v>
      </c>
      <c r="N6" s="479" t="s">
        <v>63</v>
      </c>
      <c r="O6" s="479" t="s">
        <v>64</v>
      </c>
      <c r="P6" s="479" t="s">
        <v>65</v>
      </c>
      <c r="Q6" s="479"/>
      <c r="R6" s="479" t="s">
        <v>21</v>
      </c>
      <c r="S6" s="499"/>
      <c r="V6" s="421" t="s">
        <v>426</v>
      </c>
      <c r="W6" s="419"/>
      <c r="X6" s="419"/>
      <c r="Y6" s="421" t="s">
        <v>427</v>
      </c>
      <c r="Z6" s="419"/>
      <c r="AA6" s="421"/>
      <c r="AB6" s="421" t="s">
        <v>428</v>
      </c>
      <c r="AC6" s="419"/>
      <c r="AH6" s="421" t="s">
        <v>426</v>
      </c>
      <c r="AI6" s="419"/>
      <c r="AJ6" s="419"/>
      <c r="AK6" s="421" t="s">
        <v>427</v>
      </c>
      <c r="AL6" s="419"/>
      <c r="AM6" s="421"/>
      <c r="AN6" s="421" t="s">
        <v>428</v>
      </c>
      <c r="AO6" s="419"/>
    </row>
    <row r="7" spans="1:19" ht="12.75">
      <c r="A7" s="501"/>
      <c r="B7" s="504" t="s">
        <v>117</v>
      </c>
      <c r="C7" s="475">
        <v>239</v>
      </c>
      <c r="D7" s="475">
        <v>175</v>
      </c>
      <c r="E7" s="475">
        <v>136</v>
      </c>
      <c r="F7" s="475">
        <v>39</v>
      </c>
      <c r="G7" s="475">
        <v>56</v>
      </c>
      <c r="H7" s="475">
        <v>645</v>
      </c>
      <c r="I7" s="483"/>
      <c r="J7" s="498"/>
      <c r="K7" s="498"/>
      <c r="L7" s="499"/>
      <c r="M7" s="499"/>
      <c r="N7" s="499"/>
      <c r="O7" s="499"/>
      <c r="P7" s="499"/>
      <c r="Q7" s="499"/>
      <c r="R7" s="499"/>
      <c r="S7" s="499"/>
    </row>
    <row r="8" spans="1:19" ht="12.75">
      <c r="A8" s="505" t="s">
        <v>362</v>
      </c>
      <c r="B8" s="506" t="s">
        <v>363</v>
      </c>
      <c r="C8" s="471"/>
      <c r="D8" s="471"/>
      <c r="E8" s="471"/>
      <c r="F8" s="471"/>
      <c r="G8" s="471"/>
      <c r="H8" s="471"/>
      <c r="I8" s="483"/>
      <c r="J8" s="507" t="s">
        <v>362</v>
      </c>
      <c r="K8" s="506" t="s">
        <v>363</v>
      </c>
      <c r="L8" s="499"/>
      <c r="M8" s="499"/>
      <c r="N8" s="499"/>
      <c r="O8" s="499"/>
      <c r="P8" s="499"/>
      <c r="Q8" s="499"/>
      <c r="R8" s="499"/>
      <c r="S8" s="499"/>
    </row>
    <row r="9" spans="1:19" ht="11.25" customHeight="1">
      <c r="A9" s="508" t="s">
        <v>364</v>
      </c>
      <c r="B9" s="504" t="s">
        <v>365</v>
      </c>
      <c r="C9" s="509"/>
      <c r="D9" s="510"/>
      <c r="E9" s="510"/>
      <c r="F9" s="510"/>
      <c r="G9" s="510"/>
      <c r="H9" s="510"/>
      <c r="I9" s="511"/>
      <c r="J9" s="508" t="s">
        <v>364</v>
      </c>
      <c r="K9" s="504" t="s">
        <v>365</v>
      </c>
      <c r="L9" s="499"/>
      <c r="M9" s="499"/>
      <c r="N9" s="499"/>
      <c r="O9" s="499"/>
      <c r="P9" s="499"/>
      <c r="Q9" s="499"/>
      <c r="R9" s="499"/>
      <c r="S9" s="499"/>
    </row>
    <row r="10" spans="1:19" ht="11.25" customHeight="1">
      <c r="A10" s="501"/>
      <c r="B10" s="504" t="s">
        <v>366</v>
      </c>
      <c r="C10" s="509">
        <v>0.1729957805907173</v>
      </c>
      <c r="D10" s="510">
        <v>0.09248554913294797</v>
      </c>
      <c r="E10" s="510">
        <v>0.08823529411764706</v>
      </c>
      <c r="F10" s="510">
        <v>0.15384615384615385</v>
      </c>
      <c r="G10" s="510">
        <v>0.12727272727272726</v>
      </c>
      <c r="H10" s="510">
        <v>0.128125</v>
      </c>
      <c r="I10" s="511"/>
      <c r="J10" s="511"/>
      <c r="K10" s="512" t="s">
        <v>429</v>
      </c>
      <c r="L10" s="513">
        <f>SUM(C10:C11)</f>
        <v>0.6666666666666667</v>
      </c>
      <c r="M10" s="513">
        <f>SUM(D10:D11)</f>
        <v>0.6011560693641618</v>
      </c>
      <c r="N10" s="513">
        <f>SUM(E10:E11)</f>
        <v>0.6102941176470589</v>
      </c>
      <c r="O10" s="513">
        <f>SUM(F10:F11)</f>
        <v>0.717948717948718</v>
      </c>
      <c r="P10" s="513">
        <f>SUM(G10:G11)</f>
        <v>0.5818181818181818</v>
      </c>
      <c r="Q10" s="513"/>
      <c r="R10" s="513">
        <f>SUM(H10:H11)</f>
        <v>0.6328125</v>
      </c>
      <c r="S10" s="513"/>
    </row>
    <row r="11" spans="1:19" ht="11.25" customHeight="1">
      <c r="A11" s="501"/>
      <c r="B11" s="504" t="s">
        <v>367</v>
      </c>
      <c r="C11" s="509">
        <v>0.4936708860759494</v>
      </c>
      <c r="D11" s="510">
        <v>0.5086705202312138</v>
      </c>
      <c r="E11" s="510">
        <v>0.5220588235294118</v>
      </c>
      <c r="F11" s="510">
        <v>0.5641025641025641</v>
      </c>
      <c r="G11" s="510">
        <v>0.45454545454545453</v>
      </c>
      <c r="H11" s="510">
        <v>0.5046875</v>
      </c>
      <c r="I11" s="511"/>
      <c r="J11" s="511"/>
      <c r="K11" s="512" t="s">
        <v>430</v>
      </c>
      <c r="L11" s="513">
        <f>SUM(C12:C13)</f>
        <v>0.32067510548523204</v>
      </c>
      <c r="M11" s="513">
        <f>SUM(D12:D13)</f>
        <v>0.37572254335260113</v>
      </c>
      <c r="N11" s="513">
        <f>SUM(E12:E13)</f>
        <v>0.3897058823529411</v>
      </c>
      <c r="O11" s="513">
        <f>SUM(F12:F13)</f>
        <v>0.25641025641025644</v>
      </c>
      <c r="P11" s="513">
        <f>SUM(G12:G13)</f>
        <v>0.4</v>
      </c>
      <c r="Q11" s="513"/>
      <c r="R11" s="513">
        <f>SUM(H12:H13)</f>
        <v>0.35312499999999997</v>
      </c>
      <c r="S11" s="513"/>
    </row>
    <row r="12" spans="1:19" ht="11.25" customHeight="1">
      <c r="A12" s="501"/>
      <c r="B12" s="504" t="s">
        <v>368</v>
      </c>
      <c r="C12" s="509">
        <v>0.270042194092827</v>
      </c>
      <c r="D12" s="510">
        <v>0.3352601156069364</v>
      </c>
      <c r="E12" s="510">
        <v>0.2867647058823529</v>
      </c>
      <c r="F12" s="510">
        <v>0.23076923076923078</v>
      </c>
      <c r="G12" s="510">
        <v>0.3090909090909091</v>
      </c>
      <c r="H12" s="510">
        <v>0.2921875</v>
      </c>
      <c r="I12" s="511"/>
      <c r="J12" s="511"/>
      <c r="K12" s="512" t="s">
        <v>431</v>
      </c>
      <c r="L12" s="513">
        <f>C14</f>
        <v>0.012658227848101266</v>
      </c>
      <c r="M12" s="513">
        <f>D14</f>
        <v>0.023121387283236993</v>
      </c>
      <c r="N12" s="513">
        <f>E14</f>
        <v>0</v>
      </c>
      <c r="O12" s="513">
        <f>F14</f>
        <v>0.02564102564102564</v>
      </c>
      <c r="P12" s="513">
        <f>G14</f>
        <v>0.01818181818181818</v>
      </c>
      <c r="Q12" s="513"/>
      <c r="R12" s="513">
        <f>H14</f>
        <v>0.0140625</v>
      </c>
      <c r="S12" s="513"/>
    </row>
    <row r="13" spans="1:19" ht="11.25" customHeight="1">
      <c r="A13" s="501"/>
      <c r="B13" s="504" t="s">
        <v>369</v>
      </c>
      <c r="C13" s="509">
        <v>0.05063291139240506</v>
      </c>
      <c r="D13" s="510">
        <v>0.04046242774566474</v>
      </c>
      <c r="E13" s="510">
        <v>0.10294117647058823</v>
      </c>
      <c r="F13" s="510">
        <v>0.02564102564102564</v>
      </c>
      <c r="G13" s="510">
        <v>0.09090909090909091</v>
      </c>
      <c r="H13" s="510">
        <v>0.0609375</v>
      </c>
      <c r="I13" s="511"/>
      <c r="J13" s="511"/>
      <c r="K13" s="498"/>
      <c r="L13" s="513">
        <f>SUM(L10:L12)</f>
        <v>1</v>
      </c>
      <c r="M13" s="513">
        <f>SUM(M10:M12)</f>
        <v>0.9999999999999999</v>
      </c>
      <c r="N13" s="513">
        <f>SUM(N10:N12)</f>
        <v>1</v>
      </c>
      <c r="O13" s="513">
        <f>SUM(O10:O12)</f>
        <v>1</v>
      </c>
      <c r="P13" s="513">
        <f>SUM(P10:P12)</f>
        <v>1</v>
      </c>
      <c r="Q13" s="513"/>
      <c r="R13" s="513">
        <f>SUM(R10:R12)</f>
        <v>0.9999999999999999</v>
      </c>
      <c r="S13" s="513"/>
    </row>
    <row r="14" spans="1:19" ht="11.25" customHeight="1">
      <c r="A14" s="501"/>
      <c r="B14" s="504" t="s">
        <v>370</v>
      </c>
      <c r="C14" s="509">
        <v>0.012658227848101266</v>
      </c>
      <c r="D14" s="510">
        <v>0.023121387283236993</v>
      </c>
      <c r="E14" s="510">
        <v>0</v>
      </c>
      <c r="F14" s="510">
        <v>0.02564102564102564</v>
      </c>
      <c r="G14" s="510">
        <v>0.01818181818181818</v>
      </c>
      <c r="H14" s="510">
        <v>0.0140625</v>
      </c>
      <c r="I14" s="511"/>
      <c r="J14" s="511"/>
      <c r="K14" s="498"/>
      <c r="L14" s="499"/>
      <c r="M14" s="499"/>
      <c r="N14" s="499"/>
      <c r="O14" s="499"/>
      <c r="P14" s="499"/>
      <c r="Q14" s="499"/>
      <c r="R14" s="499"/>
      <c r="S14" s="499"/>
    </row>
    <row r="15" spans="1:43" ht="11.25" customHeight="1">
      <c r="A15" s="471"/>
      <c r="B15" s="514" t="s">
        <v>125</v>
      </c>
      <c r="C15" s="515">
        <v>237</v>
      </c>
      <c r="D15" s="516">
        <v>173</v>
      </c>
      <c r="E15" s="516">
        <v>136</v>
      </c>
      <c r="F15" s="516">
        <v>39</v>
      </c>
      <c r="G15" s="516">
        <v>55</v>
      </c>
      <c r="H15" s="516">
        <v>640</v>
      </c>
      <c r="I15" s="511"/>
      <c r="J15" s="511"/>
      <c r="K15" s="498"/>
      <c r="L15" s="499"/>
      <c r="M15" s="499"/>
      <c r="N15" s="499"/>
      <c r="O15" s="499"/>
      <c r="P15" s="499"/>
      <c r="Q15" s="499"/>
      <c r="R15" s="499"/>
      <c r="S15" s="499"/>
      <c r="AE15" s="422"/>
      <c r="AQ15" s="422"/>
    </row>
    <row r="16" spans="1:19" ht="12.75">
      <c r="A16" s="517" t="s">
        <v>371</v>
      </c>
      <c r="B16" s="504" t="s">
        <v>372</v>
      </c>
      <c r="C16" s="518"/>
      <c r="D16" s="518"/>
      <c r="E16" s="518"/>
      <c r="F16" s="518"/>
      <c r="G16" s="518"/>
      <c r="H16" s="518"/>
      <c r="I16" s="483"/>
      <c r="J16" s="517" t="s">
        <v>371</v>
      </c>
      <c r="K16" s="504" t="s">
        <v>372</v>
      </c>
      <c r="L16" s="499"/>
      <c r="M16" s="499"/>
      <c r="N16" s="499"/>
      <c r="O16" s="499"/>
      <c r="P16" s="499"/>
      <c r="Q16" s="499"/>
      <c r="R16" s="499"/>
      <c r="S16" s="499"/>
    </row>
    <row r="17" spans="1:19" ht="12.75">
      <c r="A17" s="501"/>
      <c r="B17" s="504" t="s">
        <v>366</v>
      </c>
      <c r="C17" s="519">
        <v>0.13135593220338984</v>
      </c>
      <c r="D17" s="519">
        <v>0.1206896551724138</v>
      </c>
      <c r="E17" s="519">
        <v>0.1259259259259259</v>
      </c>
      <c r="F17" s="519">
        <v>0.02564102564102564</v>
      </c>
      <c r="G17" s="519">
        <v>0.09090909090909091</v>
      </c>
      <c r="H17" s="519">
        <v>0.11737089201877934</v>
      </c>
      <c r="I17" s="483"/>
      <c r="J17" s="511"/>
      <c r="K17" s="512" t="s">
        <v>429</v>
      </c>
      <c r="L17" s="513">
        <f>SUM(C17:C18)</f>
        <v>0.48305084745762716</v>
      </c>
      <c r="M17" s="513">
        <f>SUM(D17:D18)</f>
        <v>0.45977011494252873</v>
      </c>
      <c r="N17" s="513">
        <f>SUM(E17:E18)</f>
        <v>0.562962962962963</v>
      </c>
      <c r="O17" s="513">
        <f>SUM(F17:F18)</f>
        <v>0.4102564102564103</v>
      </c>
      <c r="P17" s="513">
        <f>SUM(G17:G18)</f>
        <v>0.4545454545454546</v>
      </c>
      <c r="Q17" s="513"/>
      <c r="R17" s="513">
        <f>SUM(H17:H18)</f>
        <v>0.48669796557120504</v>
      </c>
      <c r="S17" s="499"/>
    </row>
    <row r="18" spans="1:19" ht="12.75">
      <c r="A18" s="501"/>
      <c r="B18" s="504" t="s">
        <v>367</v>
      </c>
      <c r="C18" s="519">
        <v>0.3516949152542373</v>
      </c>
      <c r="D18" s="519">
        <v>0.3390804597701149</v>
      </c>
      <c r="E18" s="519">
        <v>0.43703703703703706</v>
      </c>
      <c r="F18" s="519">
        <v>0.38461538461538464</v>
      </c>
      <c r="G18" s="519">
        <v>0.36363636363636365</v>
      </c>
      <c r="H18" s="519">
        <v>0.36932707355242567</v>
      </c>
      <c r="I18" s="483"/>
      <c r="J18" s="511"/>
      <c r="K18" s="512" t="s">
        <v>430</v>
      </c>
      <c r="L18" s="513">
        <f>SUM(C19:C20)</f>
        <v>0.4406779661016949</v>
      </c>
      <c r="M18" s="513">
        <f>SUM(D19:D20)</f>
        <v>0.5114942528735632</v>
      </c>
      <c r="N18" s="513">
        <f>SUM(E19:E20)</f>
        <v>0.3925925925925926</v>
      </c>
      <c r="O18" s="513">
        <f>SUM(F19:F20)</f>
        <v>0.4871794871794872</v>
      </c>
      <c r="P18" s="513">
        <f>SUM(G19:G20)</f>
        <v>0.4727272727272727</v>
      </c>
      <c r="Q18" s="513"/>
      <c r="R18" s="513">
        <f>SUM(H19:H20)</f>
        <v>0.45539906103286387</v>
      </c>
      <c r="S18" s="499"/>
    </row>
    <row r="19" spans="1:19" ht="12.75">
      <c r="A19" s="501"/>
      <c r="B19" s="504" t="s">
        <v>368</v>
      </c>
      <c r="C19" s="519">
        <v>0.3432203389830508</v>
      </c>
      <c r="D19" s="519">
        <v>0.3563218390804598</v>
      </c>
      <c r="E19" s="519">
        <v>0.2740740740740741</v>
      </c>
      <c r="F19" s="519">
        <v>0.46153846153846156</v>
      </c>
      <c r="G19" s="519">
        <v>0.2909090909090909</v>
      </c>
      <c r="H19" s="519">
        <v>0.3348982785602504</v>
      </c>
      <c r="I19" s="483"/>
      <c r="J19" s="511"/>
      <c r="K19" s="512" t="s">
        <v>431</v>
      </c>
      <c r="L19" s="513">
        <f>C21</f>
        <v>0.07627118644067797</v>
      </c>
      <c r="M19" s="513">
        <f>D21</f>
        <v>0.028735632183908046</v>
      </c>
      <c r="N19" s="513">
        <f>E21</f>
        <v>0.044444444444444446</v>
      </c>
      <c r="O19" s="513">
        <f>F21</f>
        <v>0.10256410256410256</v>
      </c>
      <c r="P19" s="513">
        <f>G21</f>
        <v>0.07272727272727272</v>
      </c>
      <c r="Q19" s="513"/>
      <c r="R19" s="513">
        <f>H21</f>
        <v>0.057902973395931145</v>
      </c>
      <c r="S19" s="499"/>
    </row>
    <row r="20" spans="1:19" ht="12.75">
      <c r="A20" s="501"/>
      <c r="B20" s="504" t="s">
        <v>369</v>
      </c>
      <c r="C20" s="519">
        <v>0.09745762711864407</v>
      </c>
      <c r="D20" s="519">
        <v>0.15517241379310345</v>
      </c>
      <c r="E20" s="519">
        <v>0.11851851851851852</v>
      </c>
      <c r="F20" s="519">
        <v>0.02564102564102564</v>
      </c>
      <c r="G20" s="519">
        <v>0.18181818181818182</v>
      </c>
      <c r="H20" s="519">
        <v>0.12050078247261346</v>
      </c>
      <c r="I20" s="483"/>
      <c r="J20" s="511"/>
      <c r="K20" s="498"/>
      <c r="L20" s="513">
        <f>SUM(L17:L19)</f>
        <v>1</v>
      </c>
      <c r="M20" s="513">
        <f>SUM(M17:M19)</f>
        <v>1</v>
      </c>
      <c r="N20" s="513">
        <f>SUM(N17:N19)</f>
        <v>1</v>
      </c>
      <c r="O20" s="513">
        <f>SUM(O17:O19)</f>
        <v>1.0000000000000002</v>
      </c>
      <c r="P20" s="513">
        <f>SUM(P17:P19)</f>
        <v>1</v>
      </c>
      <c r="Q20" s="513"/>
      <c r="R20" s="513">
        <f>SUM(R17:R19)</f>
        <v>1</v>
      </c>
      <c r="S20" s="499"/>
    </row>
    <row r="21" spans="1:19" ht="12.75">
      <c r="A21" s="501"/>
      <c r="B21" s="504" t="s">
        <v>370</v>
      </c>
      <c r="C21" s="519">
        <v>0.07627118644067797</v>
      </c>
      <c r="D21" s="519">
        <v>0.028735632183908046</v>
      </c>
      <c r="E21" s="519">
        <v>0.044444444444444446</v>
      </c>
      <c r="F21" s="519">
        <v>0.10256410256410256</v>
      </c>
      <c r="G21" s="519">
        <v>0.07272727272727272</v>
      </c>
      <c r="H21" s="519">
        <v>0.057902973395931145</v>
      </c>
      <c r="I21" s="483"/>
      <c r="J21" s="511"/>
      <c r="K21" s="498"/>
      <c r="L21" s="499"/>
      <c r="M21" s="499"/>
      <c r="N21" s="499"/>
      <c r="O21" s="499"/>
      <c r="P21" s="499"/>
      <c r="Q21" s="499"/>
      <c r="R21" s="499"/>
      <c r="S21" s="499"/>
    </row>
    <row r="22" spans="1:19" ht="12.75">
      <c r="A22" s="471"/>
      <c r="B22" s="514" t="s">
        <v>125</v>
      </c>
      <c r="C22" s="515">
        <v>236</v>
      </c>
      <c r="D22" s="516">
        <v>174</v>
      </c>
      <c r="E22" s="516">
        <v>135</v>
      </c>
      <c r="F22" s="516">
        <v>39</v>
      </c>
      <c r="G22" s="516">
        <v>55</v>
      </c>
      <c r="H22" s="516">
        <v>639</v>
      </c>
      <c r="I22" s="483"/>
      <c r="J22" s="511"/>
      <c r="K22" s="498"/>
      <c r="L22" s="499"/>
      <c r="M22" s="499"/>
      <c r="N22" s="499"/>
      <c r="O22" s="499"/>
      <c r="P22" s="499"/>
      <c r="Q22" s="499"/>
      <c r="R22" s="499"/>
      <c r="S22" s="499"/>
    </row>
    <row r="23" spans="1:19" ht="12.75">
      <c r="A23" s="517" t="s">
        <v>373</v>
      </c>
      <c r="B23" s="504" t="s">
        <v>374</v>
      </c>
      <c r="C23" s="518"/>
      <c r="D23" s="518"/>
      <c r="E23" s="518"/>
      <c r="F23" s="518"/>
      <c r="G23" s="518"/>
      <c r="H23" s="518"/>
      <c r="I23" s="483"/>
      <c r="J23" s="498"/>
      <c r="K23" s="504"/>
      <c r="L23" s="499"/>
      <c r="M23" s="499"/>
      <c r="N23" s="499"/>
      <c r="O23" s="499"/>
      <c r="P23" s="499"/>
      <c r="Q23" s="499"/>
      <c r="R23" s="499"/>
      <c r="S23" s="499"/>
    </row>
    <row r="24" spans="1:19" ht="12.75">
      <c r="A24" s="517"/>
      <c r="B24" s="520" t="s">
        <v>375</v>
      </c>
      <c r="C24" s="518"/>
      <c r="D24" s="518"/>
      <c r="E24" s="518"/>
      <c r="F24" s="518"/>
      <c r="G24" s="518"/>
      <c r="H24" s="518"/>
      <c r="I24" s="483"/>
      <c r="J24" s="517" t="s">
        <v>373</v>
      </c>
      <c r="K24" s="504" t="s">
        <v>374</v>
      </c>
      <c r="L24" s="499"/>
      <c r="M24" s="499"/>
      <c r="N24" s="499"/>
      <c r="O24" s="499"/>
      <c r="P24" s="499"/>
      <c r="Q24" s="513"/>
      <c r="R24" s="513"/>
      <c r="S24" s="499"/>
    </row>
    <row r="25" spans="1:19" ht="12.75">
      <c r="A25" s="517"/>
      <c r="B25" s="504" t="s">
        <v>366</v>
      </c>
      <c r="C25" s="519">
        <v>0.2796610169491525</v>
      </c>
      <c r="D25" s="519">
        <v>0.21839080459770116</v>
      </c>
      <c r="E25" s="519">
        <v>0.25925925925925924</v>
      </c>
      <c r="F25" s="519">
        <v>0.10256410256410256</v>
      </c>
      <c r="G25" s="519">
        <v>0.16363636363636364</v>
      </c>
      <c r="H25" s="519">
        <v>0.2378716744913928</v>
      </c>
      <c r="I25" s="483"/>
      <c r="J25" s="511"/>
      <c r="K25" s="512" t="s">
        <v>429</v>
      </c>
      <c r="L25" s="513">
        <f>SUM(C25:C26)</f>
        <v>0.652542372881356</v>
      </c>
      <c r="M25" s="513">
        <f>SUM(D25:D26)</f>
        <v>0.5862068965517242</v>
      </c>
      <c r="N25" s="513">
        <f>SUM(E25:E26)</f>
        <v>0.7037037037037037</v>
      </c>
      <c r="O25" s="513">
        <f>SUM(F25:F26)</f>
        <v>0.5384615384615384</v>
      </c>
      <c r="P25" s="513">
        <f>SUM(G25:G26)</f>
        <v>0.4909090909090909</v>
      </c>
      <c r="Q25" s="513"/>
      <c r="R25" s="513">
        <f>SUM(H25:H26)</f>
        <v>0.624413145539906</v>
      </c>
      <c r="S25" s="499"/>
    </row>
    <row r="26" spans="1:19" ht="12.75">
      <c r="A26" s="501"/>
      <c r="B26" s="504" t="s">
        <v>367</v>
      </c>
      <c r="C26" s="519">
        <v>0.3728813559322034</v>
      </c>
      <c r="D26" s="519">
        <v>0.367816091954023</v>
      </c>
      <c r="E26" s="519">
        <v>0.4444444444444444</v>
      </c>
      <c r="F26" s="519">
        <v>0.4358974358974359</v>
      </c>
      <c r="G26" s="519">
        <v>0.32727272727272727</v>
      </c>
      <c r="H26" s="519">
        <v>0.3865414710485133</v>
      </c>
      <c r="I26" s="483"/>
      <c r="J26" s="511"/>
      <c r="K26" s="512" t="s">
        <v>430</v>
      </c>
      <c r="L26" s="513">
        <f>SUM(C27:C28)</f>
        <v>0.3093220338983051</v>
      </c>
      <c r="M26" s="513">
        <f>SUM(D27:D28)</f>
        <v>0.39655172413793105</v>
      </c>
      <c r="N26" s="513">
        <f>SUM(E27:E28)</f>
        <v>0.2740740740740741</v>
      </c>
      <c r="O26" s="513">
        <f>SUM(F27:F28)</f>
        <v>0.41025641025641024</v>
      </c>
      <c r="P26" s="513">
        <f>SUM(G27:G28)</f>
        <v>0.4727272727272727</v>
      </c>
      <c r="Q26" s="513"/>
      <c r="R26" s="513">
        <f>SUM(H27:H28)</f>
        <v>0.3458528951486698</v>
      </c>
      <c r="S26" s="499"/>
    </row>
    <row r="27" spans="1:19" ht="12.75">
      <c r="A27" s="501"/>
      <c r="B27" s="504" t="s">
        <v>368</v>
      </c>
      <c r="C27" s="519">
        <v>0.24152542372881355</v>
      </c>
      <c r="D27" s="519">
        <v>0.28160919540229884</v>
      </c>
      <c r="E27" s="519">
        <v>0.24444444444444444</v>
      </c>
      <c r="F27" s="519">
        <v>0.358974358974359</v>
      </c>
      <c r="G27" s="519">
        <v>0.32727272727272727</v>
      </c>
      <c r="H27" s="519">
        <v>0.2676056338028169</v>
      </c>
      <c r="I27" s="483"/>
      <c r="J27" s="511"/>
      <c r="K27" s="512" t="s">
        <v>431</v>
      </c>
      <c r="L27" s="513">
        <f>C29</f>
        <v>0.038135593220338986</v>
      </c>
      <c r="M27" s="513">
        <f>D29</f>
        <v>0.017241379310344827</v>
      </c>
      <c r="N27" s="513">
        <f>E29</f>
        <v>0.022222222222222223</v>
      </c>
      <c r="O27" s="513">
        <f>F29</f>
        <v>0.05128205128205128</v>
      </c>
      <c r="P27" s="513">
        <f>G29</f>
        <v>0.03636363636363636</v>
      </c>
      <c r="Q27" s="513"/>
      <c r="R27" s="513">
        <f>H29</f>
        <v>0.0297339593114241</v>
      </c>
      <c r="S27" s="499"/>
    </row>
    <row r="28" spans="1:19" ht="12.75">
      <c r="A28" s="501"/>
      <c r="B28" s="504" t="s">
        <v>369</v>
      </c>
      <c r="C28" s="519">
        <v>0.06779661016949153</v>
      </c>
      <c r="D28" s="519">
        <v>0.11494252873563218</v>
      </c>
      <c r="E28" s="519">
        <v>0.02962962962962963</v>
      </c>
      <c r="F28" s="519">
        <v>0.05128205128205128</v>
      </c>
      <c r="G28" s="519">
        <v>0.14545454545454545</v>
      </c>
      <c r="H28" s="519">
        <v>0.0782472613458529</v>
      </c>
      <c r="I28" s="483"/>
      <c r="J28" s="511"/>
      <c r="K28" s="498"/>
      <c r="L28" s="513">
        <f>SUM(L25:L27)</f>
        <v>1</v>
      </c>
      <c r="M28" s="513">
        <f>SUM(M25:M27)</f>
        <v>1</v>
      </c>
      <c r="N28" s="513">
        <f>SUM(N25:N27)</f>
        <v>1</v>
      </c>
      <c r="O28" s="513">
        <f>SUM(O25:O27)</f>
        <v>1</v>
      </c>
      <c r="P28" s="513">
        <f>SUM(P25:P27)</f>
        <v>1</v>
      </c>
      <c r="Q28" s="499"/>
      <c r="R28" s="513">
        <f>SUM(R25:R27)</f>
        <v>0.9999999999999999</v>
      </c>
      <c r="S28" s="499"/>
    </row>
    <row r="29" spans="1:19" ht="12.75">
      <c r="A29" s="501"/>
      <c r="B29" s="504" t="s">
        <v>370</v>
      </c>
      <c r="C29" s="519">
        <v>0.038135593220338986</v>
      </c>
      <c r="D29" s="519">
        <v>0.017241379310344827</v>
      </c>
      <c r="E29" s="519">
        <v>0.022222222222222223</v>
      </c>
      <c r="F29" s="519">
        <v>0.05128205128205128</v>
      </c>
      <c r="G29" s="519">
        <v>0.03636363636363636</v>
      </c>
      <c r="H29" s="519">
        <v>0.0297339593114241</v>
      </c>
      <c r="I29" s="483"/>
      <c r="J29" s="511"/>
      <c r="K29" s="498"/>
      <c r="L29" s="499"/>
      <c r="M29" s="499"/>
      <c r="N29" s="499"/>
      <c r="O29" s="499"/>
      <c r="P29" s="499"/>
      <c r="Q29" s="499"/>
      <c r="R29" s="499"/>
      <c r="S29" s="499"/>
    </row>
    <row r="30" spans="1:19" ht="12.75">
      <c r="A30" s="471"/>
      <c r="B30" s="514" t="s">
        <v>125</v>
      </c>
      <c r="C30" s="515">
        <v>236</v>
      </c>
      <c r="D30" s="516">
        <v>174</v>
      </c>
      <c r="E30" s="516">
        <v>135</v>
      </c>
      <c r="F30" s="516">
        <v>39</v>
      </c>
      <c r="G30" s="516">
        <v>55</v>
      </c>
      <c r="H30" s="516">
        <v>639</v>
      </c>
      <c r="I30" s="483"/>
      <c r="J30" s="511"/>
      <c r="K30" s="498"/>
      <c r="L30" s="499"/>
      <c r="M30" s="499"/>
      <c r="N30" s="499"/>
      <c r="O30" s="499"/>
      <c r="P30" s="499"/>
      <c r="Q30" s="499"/>
      <c r="R30" s="499"/>
      <c r="S30" s="499"/>
    </row>
    <row r="31" spans="1:19" ht="12.75">
      <c r="A31" s="517" t="s">
        <v>376</v>
      </c>
      <c r="B31" s="504" t="s">
        <v>377</v>
      </c>
      <c r="C31" s="518"/>
      <c r="D31" s="518"/>
      <c r="E31" s="518"/>
      <c r="F31" s="518"/>
      <c r="G31" s="518"/>
      <c r="H31" s="518"/>
      <c r="I31" s="483"/>
      <c r="J31" s="517" t="s">
        <v>376</v>
      </c>
      <c r="K31" s="504" t="s">
        <v>377</v>
      </c>
      <c r="L31" s="499"/>
      <c r="M31" s="499"/>
      <c r="N31" s="499"/>
      <c r="O31" s="499"/>
      <c r="P31" s="499"/>
      <c r="Q31" s="499"/>
      <c r="R31" s="499"/>
      <c r="S31" s="499"/>
    </row>
    <row r="32" spans="1:19" ht="12.75">
      <c r="A32" s="501"/>
      <c r="B32" s="504" t="s">
        <v>366</v>
      </c>
      <c r="C32" s="519">
        <v>0.09322033898305085</v>
      </c>
      <c r="D32" s="519">
        <v>0.04597701149425287</v>
      </c>
      <c r="E32" s="519">
        <v>0.07462686567164178</v>
      </c>
      <c r="F32" s="519">
        <v>0.02564102564102564</v>
      </c>
      <c r="G32" s="519">
        <v>0.03636363636363636</v>
      </c>
      <c r="H32" s="519">
        <v>0.06739811912225706</v>
      </c>
      <c r="I32" s="483"/>
      <c r="J32" s="511"/>
      <c r="K32" s="512" t="s">
        <v>429</v>
      </c>
      <c r="L32" s="513">
        <f>SUM(C32:C33)</f>
        <v>0.2711864406779661</v>
      </c>
      <c r="M32" s="513">
        <f>SUM(D32:D33)</f>
        <v>0.19540229885057472</v>
      </c>
      <c r="N32" s="513">
        <f>SUM(E32:E33)</f>
        <v>0.34328358208955223</v>
      </c>
      <c r="O32" s="513">
        <f>SUM(F32:F33)</f>
        <v>0.25641025641025644</v>
      </c>
      <c r="P32" s="513">
        <f>SUM(G32:G33)</f>
        <v>0.2545454545454545</v>
      </c>
      <c r="Q32" s="513"/>
      <c r="R32" s="513">
        <f>SUM(H32:H33)</f>
        <v>0.26332288401253917</v>
      </c>
      <c r="S32" s="499"/>
    </row>
    <row r="33" spans="1:19" ht="12.75">
      <c r="A33" s="501"/>
      <c r="B33" s="504" t="s">
        <v>367</v>
      </c>
      <c r="C33" s="519">
        <v>0.17796610169491525</v>
      </c>
      <c r="D33" s="519">
        <v>0.14942528735632185</v>
      </c>
      <c r="E33" s="519">
        <v>0.26865671641791045</v>
      </c>
      <c r="F33" s="519">
        <v>0.23076923076923078</v>
      </c>
      <c r="G33" s="519">
        <v>0.21818181818181817</v>
      </c>
      <c r="H33" s="519">
        <v>0.19592476489028213</v>
      </c>
      <c r="I33" s="483"/>
      <c r="J33" s="511"/>
      <c r="K33" s="512" t="s">
        <v>430</v>
      </c>
      <c r="L33" s="513">
        <f>SUM(C34:C35)</f>
        <v>0.576271186440678</v>
      </c>
      <c r="M33" s="513">
        <f>SUM(D34:D35)</f>
        <v>0.6666666666666666</v>
      </c>
      <c r="N33" s="513">
        <f>SUM(E34:E35)</f>
        <v>0.5447761194029851</v>
      </c>
      <c r="O33" s="513">
        <f>SUM(F34:F35)</f>
        <v>0.5641025641025641</v>
      </c>
      <c r="P33" s="513">
        <f>SUM(G34:G35)</f>
        <v>0.6181818181818182</v>
      </c>
      <c r="Q33" s="513"/>
      <c r="R33" s="513">
        <f>SUM(H34:H35)</f>
        <v>0.5971786833855799</v>
      </c>
      <c r="S33" s="499"/>
    </row>
    <row r="34" spans="1:19" ht="12.75">
      <c r="A34" s="501"/>
      <c r="B34" s="504" t="s">
        <v>368</v>
      </c>
      <c r="C34" s="519">
        <v>0.3559322033898305</v>
      </c>
      <c r="D34" s="519">
        <v>0.42528735632183906</v>
      </c>
      <c r="E34" s="519">
        <v>0.35074626865671643</v>
      </c>
      <c r="F34" s="519">
        <v>0.38461538461538464</v>
      </c>
      <c r="G34" s="519">
        <v>0.38181818181818183</v>
      </c>
      <c r="H34" s="519">
        <v>0.3777429467084639</v>
      </c>
      <c r="I34" s="483"/>
      <c r="J34" s="511"/>
      <c r="K34" s="512" t="s">
        <v>431</v>
      </c>
      <c r="L34" s="513">
        <f>C36</f>
        <v>0.15254237288135594</v>
      </c>
      <c r="M34" s="513">
        <f>D36</f>
        <v>0.13793103448275862</v>
      </c>
      <c r="N34" s="513">
        <f>E36</f>
        <v>0.11194029850746269</v>
      </c>
      <c r="O34" s="513">
        <f>F36</f>
        <v>0.1794871794871795</v>
      </c>
      <c r="P34" s="513">
        <f>G36</f>
        <v>0.12727272727272726</v>
      </c>
      <c r="Q34" s="513"/>
      <c r="R34" s="513">
        <f>H36</f>
        <v>0.13949843260188088</v>
      </c>
      <c r="S34" s="499"/>
    </row>
    <row r="35" spans="1:19" ht="12.75">
      <c r="A35" s="501"/>
      <c r="B35" s="504" t="s">
        <v>369</v>
      </c>
      <c r="C35" s="519">
        <v>0.22033898305084745</v>
      </c>
      <c r="D35" s="519">
        <v>0.2413793103448276</v>
      </c>
      <c r="E35" s="519">
        <v>0.19402985074626866</v>
      </c>
      <c r="F35" s="519">
        <v>0.1794871794871795</v>
      </c>
      <c r="G35" s="519">
        <v>0.23636363636363636</v>
      </c>
      <c r="H35" s="519">
        <v>0.219435736677116</v>
      </c>
      <c r="I35" s="483"/>
      <c r="J35" s="511"/>
      <c r="K35" s="498"/>
      <c r="L35" s="513">
        <f>SUM(L32:L34)</f>
        <v>1</v>
      </c>
      <c r="M35" s="513">
        <f>SUM(M32:M34)</f>
        <v>1</v>
      </c>
      <c r="N35" s="513">
        <f>SUM(N32:N34)</f>
        <v>1</v>
      </c>
      <c r="O35" s="513">
        <f>SUM(O32:O34)</f>
        <v>1</v>
      </c>
      <c r="P35" s="513">
        <f>SUM(P32:P34)</f>
        <v>1</v>
      </c>
      <c r="Q35" s="513"/>
      <c r="R35" s="513">
        <f>SUM(R32:R34)</f>
        <v>1</v>
      </c>
      <c r="S35" s="499"/>
    </row>
    <row r="36" spans="1:19" ht="12.75">
      <c r="A36" s="501"/>
      <c r="B36" s="504" t="s">
        <v>370</v>
      </c>
      <c r="C36" s="519">
        <v>0.15254237288135594</v>
      </c>
      <c r="D36" s="519">
        <v>0.13793103448275862</v>
      </c>
      <c r="E36" s="519">
        <v>0.11194029850746269</v>
      </c>
      <c r="F36" s="519">
        <v>0.1794871794871795</v>
      </c>
      <c r="G36" s="519">
        <v>0.12727272727272726</v>
      </c>
      <c r="H36" s="519">
        <v>0.13949843260188088</v>
      </c>
      <c r="I36" s="483"/>
      <c r="J36" s="511"/>
      <c r="K36" s="498"/>
      <c r="L36" s="499"/>
      <c r="M36" s="499"/>
      <c r="N36" s="499"/>
      <c r="O36" s="499"/>
      <c r="P36" s="499"/>
      <c r="Q36" s="499"/>
      <c r="R36" s="499"/>
      <c r="S36" s="499"/>
    </row>
    <row r="37" spans="1:19" ht="12.75">
      <c r="A37" s="471"/>
      <c r="B37" s="514" t="s">
        <v>125</v>
      </c>
      <c r="C37" s="515">
        <v>236</v>
      </c>
      <c r="D37" s="516">
        <v>174</v>
      </c>
      <c r="E37" s="516">
        <v>134</v>
      </c>
      <c r="F37" s="516">
        <v>39</v>
      </c>
      <c r="G37" s="516">
        <v>55</v>
      </c>
      <c r="H37" s="516">
        <v>638</v>
      </c>
      <c r="I37" s="483"/>
      <c r="J37" s="511"/>
      <c r="K37" s="498"/>
      <c r="L37" s="499"/>
      <c r="M37" s="499"/>
      <c r="N37" s="499"/>
      <c r="O37" s="499"/>
      <c r="P37" s="499"/>
      <c r="Q37" s="499"/>
      <c r="R37" s="499"/>
      <c r="S37" s="499"/>
    </row>
    <row r="38" spans="1:19" ht="12.75">
      <c r="A38" s="517" t="s">
        <v>378</v>
      </c>
      <c r="B38" s="504" t="s">
        <v>432</v>
      </c>
      <c r="C38" s="518"/>
      <c r="D38" s="518"/>
      <c r="E38" s="518"/>
      <c r="F38" s="518"/>
      <c r="G38" s="518"/>
      <c r="H38" s="518"/>
      <c r="I38" s="483"/>
      <c r="J38" s="517" t="s">
        <v>378</v>
      </c>
      <c r="K38" s="504" t="s">
        <v>432</v>
      </c>
      <c r="L38" s="499"/>
      <c r="M38" s="499"/>
      <c r="N38" s="499"/>
      <c r="O38" s="499"/>
      <c r="P38" s="499"/>
      <c r="Q38" s="499"/>
      <c r="R38" s="499"/>
      <c r="S38" s="499"/>
    </row>
    <row r="39" spans="1:19" ht="12.75">
      <c r="A39" s="501"/>
      <c r="B39" s="504" t="s">
        <v>366</v>
      </c>
      <c r="C39" s="519">
        <v>0.13983050847457626</v>
      </c>
      <c r="D39" s="519">
        <v>0.09248554913294797</v>
      </c>
      <c r="E39" s="519">
        <v>0.08208955223880597</v>
      </c>
      <c r="F39" s="519">
        <v>0.05128205128205128</v>
      </c>
      <c r="G39" s="519">
        <v>0.09090909090909091</v>
      </c>
      <c r="H39" s="519">
        <v>0.10518053375196232</v>
      </c>
      <c r="I39" s="483"/>
      <c r="J39" s="511"/>
      <c r="K39" s="512" t="s">
        <v>429</v>
      </c>
      <c r="L39" s="513">
        <f>SUM(C39:C40)</f>
        <v>0.43644067796610164</v>
      </c>
      <c r="M39" s="513">
        <f>SUM(D39:D40)</f>
        <v>0.41040462427745666</v>
      </c>
      <c r="N39" s="513">
        <f>SUM(E39:E40)</f>
        <v>0.44029850746268656</v>
      </c>
      <c r="O39" s="513">
        <f>SUM(F39:F40)</f>
        <v>0.4358974358974359</v>
      </c>
      <c r="P39" s="513">
        <f>SUM(G39:G40)</f>
        <v>0.32727272727272727</v>
      </c>
      <c r="Q39" s="513"/>
      <c r="R39" s="513">
        <f>SUM(H39:H40)</f>
        <v>0.4207221350078493</v>
      </c>
      <c r="S39" s="499"/>
    </row>
    <row r="40" spans="1:19" ht="12.75">
      <c r="A40" s="501"/>
      <c r="B40" s="504" t="s">
        <v>367</v>
      </c>
      <c r="C40" s="519">
        <v>0.2966101694915254</v>
      </c>
      <c r="D40" s="519">
        <v>0.3179190751445087</v>
      </c>
      <c r="E40" s="519">
        <v>0.3582089552238806</v>
      </c>
      <c r="F40" s="519">
        <v>0.38461538461538464</v>
      </c>
      <c r="G40" s="519">
        <v>0.23636363636363636</v>
      </c>
      <c r="H40" s="519">
        <v>0.315541601255887</v>
      </c>
      <c r="I40" s="483"/>
      <c r="J40" s="511"/>
      <c r="K40" s="512" t="s">
        <v>430</v>
      </c>
      <c r="L40" s="513">
        <f>SUM(C41:C42)</f>
        <v>0.4745762711864407</v>
      </c>
      <c r="M40" s="513">
        <f>SUM(D41:D42)</f>
        <v>0.5086705202312138</v>
      </c>
      <c r="N40" s="513">
        <f>SUM(E41:E42)</f>
        <v>0.47761194029850745</v>
      </c>
      <c r="O40" s="513">
        <f>SUM(F41:F42)</f>
        <v>0.5128205128205128</v>
      </c>
      <c r="P40" s="513">
        <f>SUM(G41:G42)</f>
        <v>0.6</v>
      </c>
      <c r="Q40" s="513"/>
      <c r="R40" s="513">
        <f>SUM(H41:H42)</f>
        <v>0.49764521193092626</v>
      </c>
      <c r="S40" s="499"/>
    </row>
    <row r="41" spans="1:19" ht="12.75">
      <c r="A41" s="501"/>
      <c r="B41" s="504" t="s">
        <v>368</v>
      </c>
      <c r="C41" s="519">
        <v>0.3093220338983051</v>
      </c>
      <c r="D41" s="519">
        <v>0.3699421965317919</v>
      </c>
      <c r="E41" s="519">
        <v>0.34328358208955223</v>
      </c>
      <c r="F41" s="519">
        <v>0.358974358974359</v>
      </c>
      <c r="G41" s="519">
        <v>0.36363636363636365</v>
      </c>
      <c r="H41" s="519">
        <v>0.34065934065934067</v>
      </c>
      <c r="I41" s="483"/>
      <c r="J41" s="511"/>
      <c r="K41" s="512" t="s">
        <v>431</v>
      </c>
      <c r="L41" s="513">
        <f>C43</f>
        <v>0.08898305084745763</v>
      </c>
      <c r="M41" s="513">
        <f>D43</f>
        <v>0.08092485549132948</v>
      </c>
      <c r="N41" s="513">
        <f>E43</f>
        <v>0.08208955223880597</v>
      </c>
      <c r="O41" s="513">
        <f>F43</f>
        <v>0.05128205128205128</v>
      </c>
      <c r="P41" s="513">
        <f>G43</f>
        <v>0.07272727272727272</v>
      </c>
      <c r="Q41" s="513"/>
      <c r="R41" s="513">
        <f>H43</f>
        <v>0.08163265306122448</v>
      </c>
      <c r="S41" s="499"/>
    </row>
    <row r="42" spans="1:19" ht="12.75">
      <c r="A42" s="501"/>
      <c r="B42" s="504" t="s">
        <v>369</v>
      </c>
      <c r="C42" s="519">
        <v>0.1652542372881356</v>
      </c>
      <c r="D42" s="519">
        <v>0.13872832369942195</v>
      </c>
      <c r="E42" s="519">
        <v>0.13432835820895522</v>
      </c>
      <c r="F42" s="519">
        <v>0.15384615384615385</v>
      </c>
      <c r="G42" s="519">
        <v>0.23636363636363636</v>
      </c>
      <c r="H42" s="519">
        <v>0.15698587127158556</v>
      </c>
      <c r="I42" s="483"/>
      <c r="J42" s="511"/>
      <c r="K42" s="498"/>
      <c r="L42" s="513">
        <f>SUM(L39:L41)</f>
        <v>1</v>
      </c>
      <c r="M42" s="513">
        <f>SUM(M39:M41)</f>
        <v>0.9999999999999999</v>
      </c>
      <c r="N42" s="513">
        <f>SUM(N39:N41)</f>
        <v>1</v>
      </c>
      <c r="O42" s="513">
        <f>SUM(O39:O41)</f>
        <v>1</v>
      </c>
      <c r="P42" s="513">
        <f>SUM(P39:P41)</f>
        <v>1</v>
      </c>
      <c r="Q42" s="513"/>
      <c r="R42" s="513">
        <f>SUM(R39:R41)</f>
        <v>1</v>
      </c>
      <c r="S42" s="499"/>
    </row>
    <row r="43" spans="1:19" ht="12.75">
      <c r="A43" s="501"/>
      <c r="B43" s="504" t="s">
        <v>370</v>
      </c>
      <c r="C43" s="519">
        <v>0.08898305084745763</v>
      </c>
      <c r="D43" s="519">
        <v>0.08092485549132948</v>
      </c>
      <c r="E43" s="519">
        <v>0.08208955223880597</v>
      </c>
      <c r="F43" s="519">
        <v>0.05128205128205128</v>
      </c>
      <c r="G43" s="519">
        <v>0.07272727272727272</v>
      </c>
      <c r="H43" s="519">
        <v>0.08163265306122448</v>
      </c>
      <c r="I43" s="483"/>
      <c r="J43" s="511"/>
      <c r="K43" s="498"/>
      <c r="L43" s="499"/>
      <c r="M43" s="499"/>
      <c r="N43" s="499"/>
      <c r="O43" s="499"/>
      <c r="P43" s="499"/>
      <c r="Q43" s="499"/>
      <c r="R43" s="499"/>
      <c r="S43" s="499"/>
    </row>
    <row r="44" spans="1:19" ht="12.75">
      <c r="A44" s="471"/>
      <c r="B44" s="514" t="s">
        <v>125</v>
      </c>
      <c r="C44" s="515">
        <v>236</v>
      </c>
      <c r="D44" s="516">
        <v>173</v>
      </c>
      <c r="E44" s="516">
        <v>134</v>
      </c>
      <c r="F44" s="516">
        <v>39</v>
      </c>
      <c r="G44" s="516">
        <v>55</v>
      </c>
      <c r="H44" s="516">
        <v>637</v>
      </c>
      <c r="I44" s="483"/>
      <c r="J44" s="511"/>
      <c r="K44" s="498"/>
      <c r="L44" s="499"/>
      <c r="M44" s="499"/>
      <c r="N44" s="499"/>
      <c r="O44" s="499"/>
      <c r="P44" s="499"/>
      <c r="Q44" s="499"/>
      <c r="R44" s="499"/>
      <c r="S44" s="499"/>
    </row>
    <row r="45" spans="1:19" ht="12.75">
      <c r="A45" s="517" t="s">
        <v>380</v>
      </c>
      <c r="B45" s="504" t="s">
        <v>381</v>
      </c>
      <c r="C45" s="518"/>
      <c r="D45" s="518"/>
      <c r="E45" s="518"/>
      <c r="F45" s="518"/>
      <c r="G45" s="518"/>
      <c r="H45" s="518"/>
      <c r="I45" s="483"/>
      <c r="J45" s="517" t="s">
        <v>380</v>
      </c>
      <c r="K45" s="504" t="s">
        <v>381</v>
      </c>
      <c r="L45" s="499"/>
      <c r="M45" s="499"/>
      <c r="N45" s="499"/>
      <c r="O45" s="499"/>
      <c r="P45" s="499"/>
      <c r="Q45" s="499"/>
      <c r="R45" s="499"/>
      <c r="S45" s="499"/>
    </row>
    <row r="46" spans="1:19" ht="12.75">
      <c r="A46" s="501"/>
      <c r="B46" s="504" t="s">
        <v>366</v>
      </c>
      <c r="C46" s="519">
        <v>0.16877637130801687</v>
      </c>
      <c r="D46" s="519">
        <v>0.14367816091954022</v>
      </c>
      <c r="E46" s="519">
        <v>0.11940298507462686</v>
      </c>
      <c r="F46" s="519">
        <v>0.20512820512820512</v>
      </c>
      <c r="G46" s="519">
        <v>0.12727272727272726</v>
      </c>
      <c r="H46" s="519">
        <v>0.15023474178403756</v>
      </c>
      <c r="I46" s="483"/>
      <c r="J46" s="511"/>
      <c r="K46" s="512" t="s">
        <v>429</v>
      </c>
      <c r="L46" s="513">
        <f>SUM(C46:C47)</f>
        <v>0.6413502109704641</v>
      </c>
      <c r="M46" s="513">
        <f>SUM(D46:D47)</f>
        <v>0.6264367816091954</v>
      </c>
      <c r="N46" s="513">
        <f>SUM(E46:E47)</f>
        <v>0.5895522388059702</v>
      </c>
      <c r="O46" s="513">
        <f>SUM(F46:F47)</f>
        <v>0.7435897435897436</v>
      </c>
      <c r="P46" s="513">
        <f>SUM(G46:G47)</f>
        <v>0.6</v>
      </c>
      <c r="Q46" s="513"/>
      <c r="R46" s="513">
        <f>SUM(H46:H47)</f>
        <v>0.6291079812206573</v>
      </c>
      <c r="S46" s="499"/>
    </row>
    <row r="47" spans="1:19" ht="12.75">
      <c r="A47" s="501"/>
      <c r="B47" s="504" t="s">
        <v>367</v>
      </c>
      <c r="C47" s="519">
        <v>0.47257383966244726</v>
      </c>
      <c r="D47" s="519">
        <v>0.4827586206896552</v>
      </c>
      <c r="E47" s="519">
        <v>0.4701492537313433</v>
      </c>
      <c r="F47" s="519">
        <v>0.5384615384615384</v>
      </c>
      <c r="G47" s="519">
        <v>0.4727272727272727</v>
      </c>
      <c r="H47" s="519">
        <v>0.4788732394366197</v>
      </c>
      <c r="I47" s="483"/>
      <c r="J47" s="511"/>
      <c r="K47" s="512" t="s">
        <v>430</v>
      </c>
      <c r="L47" s="513">
        <f>SUM(C48:C49)</f>
        <v>0.34177215189873417</v>
      </c>
      <c r="M47" s="513">
        <f>SUM(D48:D49)</f>
        <v>0.3563218390804598</v>
      </c>
      <c r="N47" s="513">
        <f>SUM(E48:E49)</f>
        <v>0.3805970149253731</v>
      </c>
      <c r="O47" s="513">
        <f>SUM(F48:F49)</f>
        <v>0.23076923076923078</v>
      </c>
      <c r="P47" s="513">
        <f>SUM(G48:G49)</f>
        <v>0.3818181818181818</v>
      </c>
      <c r="Q47" s="513"/>
      <c r="R47" s="513">
        <f>SUM(H48:H49)</f>
        <v>0.350547730829421</v>
      </c>
      <c r="S47" s="499"/>
    </row>
    <row r="48" spans="1:19" ht="12.75">
      <c r="A48" s="501"/>
      <c r="B48" s="504" t="s">
        <v>368</v>
      </c>
      <c r="C48" s="519">
        <v>0.27848101265822783</v>
      </c>
      <c r="D48" s="519">
        <v>0.3275862068965517</v>
      </c>
      <c r="E48" s="519">
        <v>0.291044776119403</v>
      </c>
      <c r="F48" s="519">
        <v>0.15384615384615385</v>
      </c>
      <c r="G48" s="519">
        <v>0.2727272727272727</v>
      </c>
      <c r="H48" s="519">
        <v>0.2863849765258216</v>
      </c>
      <c r="I48" s="483"/>
      <c r="J48" s="511"/>
      <c r="K48" s="512" t="s">
        <v>431</v>
      </c>
      <c r="L48" s="513">
        <f>C50</f>
        <v>0.016877637130801686</v>
      </c>
      <c r="M48" s="513">
        <f>D50</f>
        <v>0.017241379310344827</v>
      </c>
      <c r="N48" s="513">
        <f>E50</f>
        <v>0.029850746268656716</v>
      </c>
      <c r="O48" s="513">
        <f>F50</f>
        <v>0.02564102564102564</v>
      </c>
      <c r="P48" s="513">
        <f>G50</f>
        <v>0.01818181818181818</v>
      </c>
      <c r="Q48" s="513"/>
      <c r="R48" s="513">
        <f>H50</f>
        <v>0.02034428794992175</v>
      </c>
      <c r="S48" s="499"/>
    </row>
    <row r="49" spans="1:19" ht="12.75">
      <c r="A49" s="501"/>
      <c r="B49" s="504" t="s">
        <v>369</v>
      </c>
      <c r="C49" s="519">
        <v>0.06329113924050633</v>
      </c>
      <c r="D49" s="519">
        <v>0.028735632183908046</v>
      </c>
      <c r="E49" s="519">
        <v>0.08955223880597014</v>
      </c>
      <c r="F49" s="519">
        <v>0.07692307692307693</v>
      </c>
      <c r="G49" s="519">
        <v>0.10909090909090909</v>
      </c>
      <c r="H49" s="519">
        <v>0.06416275430359937</v>
      </c>
      <c r="I49" s="483"/>
      <c r="J49" s="511"/>
      <c r="K49" s="498"/>
      <c r="L49" s="513">
        <f>SUM(L46:L48)</f>
        <v>1</v>
      </c>
      <c r="M49" s="513">
        <f>SUM(M46:M48)</f>
        <v>1</v>
      </c>
      <c r="N49" s="513">
        <f>SUM(N46:N48)</f>
        <v>1</v>
      </c>
      <c r="O49" s="513">
        <f>SUM(O46:O48)</f>
        <v>1</v>
      </c>
      <c r="P49" s="513">
        <f>SUM(P46:P48)</f>
        <v>0.9999999999999999</v>
      </c>
      <c r="Q49" s="513"/>
      <c r="R49" s="513">
        <f>SUM(R46:R48)</f>
        <v>0.9999999999999999</v>
      </c>
      <c r="S49" s="499"/>
    </row>
    <row r="50" spans="1:19" ht="12.75">
      <c r="A50" s="501"/>
      <c r="B50" s="504" t="s">
        <v>370</v>
      </c>
      <c r="C50" s="519">
        <v>0.016877637130801686</v>
      </c>
      <c r="D50" s="519">
        <v>0.017241379310344827</v>
      </c>
      <c r="E50" s="519">
        <v>0.029850746268656716</v>
      </c>
      <c r="F50" s="519">
        <v>0.02564102564102564</v>
      </c>
      <c r="G50" s="519">
        <v>0.01818181818181818</v>
      </c>
      <c r="H50" s="519">
        <v>0.02034428794992175</v>
      </c>
      <c r="I50" s="483"/>
      <c r="J50" s="511"/>
      <c r="K50" s="498"/>
      <c r="L50" s="499"/>
      <c r="M50" s="499"/>
      <c r="N50" s="499"/>
      <c r="O50" s="499"/>
      <c r="P50" s="499"/>
      <c r="Q50" s="499"/>
      <c r="R50" s="499"/>
      <c r="S50" s="499"/>
    </row>
    <row r="51" spans="1:19" ht="12.75">
      <c r="A51" s="471"/>
      <c r="B51" s="514" t="s">
        <v>125</v>
      </c>
      <c r="C51" s="515">
        <v>237</v>
      </c>
      <c r="D51" s="516">
        <v>174</v>
      </c>
      <c r="E51" s="516">
        <v>134</v>
      </c>
      <c r="F51" s="516">
        <v>39</v>
      </c>
      <c r="G51" s="516">
        <v>55</v>
      </c>
      <c r="H51" s="516">
        <v>639</v>
      </c>
      <c r="I51" s="483"/>
      <c r="J51" s="511"/>
      <c r="K51" s="498"/>
      <c r="L51" s="499"/>
      <c r="M51" s="499"/>
      <c r="N51" s="499"/>
      <c r="O51" s="499"/>
      <c r="P51" s="499"/>
      <c r="Q51" s="499"/>
      <c r="R51" s="499"/>
      <c r="S51" s="499"/>
    </row>
    <row r="52" spans="1:19" ht="12.75">
      <c r="A52" s="497" t="s">
        <v>0</v>
      </c>
      <c r="B52" s="471"/>
      <c r="C52" s="471"/>
      <c r="D52" s="471"/>
      <c r="E52" s="471"/>
      <c r="F52" s="471"/>
      <c r="G52" s="471"/>
      <c r="H52" s="471"/>
      <c r="I52" s="483"/>
      <c r="J52" s="498"/>
      <c r="K52" s="498"/>
      <c r="L52" s="499"/>
      <c r="M52" s="499"/>
      <c r="N52" s="499"/>
      <c r="O52" s="499"/>
      <c r="P52" s="499"/>
      <c r="Q52" s="499"/>
      <c r="R52" s="499"/>
      <c r="S52" s="499"/>
    </row>
    <row r="53" spans="1:19" ht="12.75">
      <c r="A53" s="500" t="s">
        <v>1</v>
      </c>
      <c r="B53" s="501"/>
      <c r="C53" s="471"/>
      <c r="D53" s="471"/>
      <c r="E53" s="471"/>
      <c r="F53" s="471"/>
      <c r="G53" s="471"/>
      <c r="H53" s="471"/>
      <c r="I53" s="483"/>
      <c r="J53" s="498"/>
      <c r="K53" s="498"/>
      <c r="L53" s="499"/>
      <c r="M53" s="499"/>
      <c r="N53" s="499"/>
      <c r="O53" s="499"/>
      <c r="P53" s="499"/>
      <c r="Q53" s="499"/>
      <c r="R53" s="499"/>
      <c r="S53" s="499"/>
    </row>
    <row r="54" spans="1:19" ht="12.75">
      <c r="A54" s="497" t="s">
        <v>361</v>
      </c>
      <c r="B54" s="501"/>
      <c r="C54" s="471"/>
      <c r="D54" s="471"/>
      <c r="E54" s="471"/>
      <c r="F54" s="471"/>
      <c r="G54" s="471"/>
      <c r="H54" s="471"/>
      <c r="I54" s="483"/>
      <c r="J54" s="498"/>
      <c r="K54" s="498"/>
      <c r="L54" s="499"/>
      <c r="M54" s="499"/>
      <c r="N54" s="499"/>
      <c r="O54" s="499"/>
      <c r="P54" s="499"/>
      <c r="Q54" s="499"/>
      <c r="R54" s="499"/>
      <c r="S54" s="499"/>
    </row>
    <row r="55" spans="1:19" ht="12.75">
      <c r="A55" s="502" t="s">
        <v>115</v>
      </c>
      <c r="B55" s="501"/>
      <c r="C55" s="471"/>
      <c r="D55" s="471"/>
      <c r="E55" s="471"/>
      <c r="F55" s="471"/>
      <c r="G55" s="471"/>
      <c r="H55" s="471"/>
      <c r="I55" s="483"/>
      <c r="J55" s="498"/>
      <c r="K55" s="498"/>
      <c r="L55" s="499"/>
      <c r="M55" s="499"/>
      <c r="N55" s="499"/>
      <c r="O55" s="499"/>
      <c r="P55" s="499"/>
      <c r="Q55" s="499"/>
      <c r="R55" s="499"/>
      <c r="S55" s="499"/>
    </row>
    <row r="56" spans="1:19" ht="4.5" customHeight="1">
      <c r="A56" s="503"/>
      <c r="B56" s="471"/>
      <c r="C56" s="471"/>
      <c r="D56" s="471"/>
      <c r="E56" s="471"/>
      <c r="F56" s="471"/>
      <c r="G56" s="471"/>
      <c r="H56" s="471"/>
      <c r="I56" s="483"/>
      <c r="J56" s="498"/>
      <c r="K56" s="498"/>
      <c r="L56" s="499"/>
      <c r="M56" s="499"/>
      <c r="N56" s="499"/>
      <c r="O56" s="499"/>
      <c r="P56" s="499"/>
      <c r="Q56" s="499"/>
      <c r="R56" s="499"/>
      <c r="S56" s="499"/>
    </row>
    <row r="57" spans="1:19" ht="14.25" customHeight="1">
      <c r="A57" s="477" t="s">
        <v>186</v>
      </c>
      <c r="B57" s="478"/>
      <c r="C57" s="479" t="s">
        <v>61</v>
      </c>
      <c r="D57" s="479" t="s">
        <v>62</v>
      </c>
      <c r="E57" s="479" t="s">
        <v>63</v>
      </c>
      <c r="F57" s="479" t="s">
        <v>64</v>
      </c>
      <c r="G57" s="479" t="s">
        <v>65</v>
      </c>
      <c r="H57" s="479" t="s">
        <v>21</v>
      </c>
      <c r="I57" s="483"/>
      <c r="J57" s="498"/>
      <c r="K57" s="498"/>
      <c r="L57" s="499"/>
      <c r="M57" s="499"/>
      <c r="N57" s="499"/>
      <c r="O57" s="499"/>
      <c r="P57" s="499"/>
      <c r="Q57" s="499"/>
      <c r="R57" s="499"/>
      <c r="S57" s="499"/>
    </row>
    <row r="58" spans="1:19" ht="12.75">
      <c r="A58" s="517" t="s">
        <v>382</v>
      </c>
      <c r="B58" s="504" t="s">
        <v>383</v>
      </c>
      <c r="C58" s="518"/>
      <c r="D58" s="518"/>
      <c r="E58" s="518"/>
      <c r="F58" s="518"/>
      <c r="G58" s="518"/>
      <c r="H58" s="518"/>
      <c r="I58" s="483"/>
      <c r="J58" s="517" t="s">
        <v>382</v>
      </c>
      <c r="K58" s="504" t="s">
        <v>383</v>
      </c>
      <c r="L58" s="499"/>
      <c r="M58" s="499"/>
      <c r="N58" s="499"/>
      <c r="O58" s="499"/>
      <c r="P58" s="499"/>
      <c r="Q58" s="499"/>
      <c r="R58" s="499"/>
      <c r="S58" s="499"/>
    </row>
    <row r="59" spans="1:19" ht="12.75">
      <c r="A59" s="501"/>
      <c r="B59" s="504" t="s">
        <v>366</v>
      </c>
      <c r="C59" s="519">
        <v>0.2076271186440678</v>
      </c>
      <c r="D59" s="519">
        <v>0.16184971098265896</v>
      </c>
      <c r="E59" s="519">
        <v>0.1791044776119403</v>
      </c>
      <c r="F59" s="519">
        <v>0.1794871794871795</v>
      </c>
      <c r="G59" s="519">
        <v>0.09090909090909091</v>
      </c>
      <c r="H59" s="519">
        <v>0.17739403453689168</v>
      </c>
      <c r="I59" s="483"/>
      <c r="J59" s="511"/>
      <c r="K59" s="512" t="s">
        <v>429</v>
      </c>
      <c r="L59" s="513">
        <f>SUM(C59:C60)</f>
        <v>0.6822033898305084</v>
      </c>
      <c r="M59" s="513">
        <f>SUM(D59:D60)</f>
        <v>0.6416184971098265</v>
      </c>
      <c r="N59" s="513">
        <f>SUM(E59:E60)</f>
        <v>0.7164179104477612</v>
      </c>
      <c r="O59" s="513">
        <f>SUM(F59:F60)</f>
        <v>0.717948717948718</v>
      </c>
      <c r="P59" s="513">
        <f>SUM(G59:G60)</f>
        <v>0.5636363636363636</v>
      </c>
      <c r="Q59" s="513"/>
      <c r="R59" s="513">
        <f>SUM(H59:H60)</f>
        <v>0.6703296703296704</v>
      </c>
      <c r="S59" s="499"/>
    </row>
    <row r="60" spans="1:19" ht="12.75">
      <c r="A60" s="501"/>
      <c r="B60" s="504" t="s">
        <v>367</v>
      </c>
      <c r="C60" s="519">
        <v>0.4745762711864407</v>
      </c>
      <c r="D60" s="519">
        <v>0.4797687861271676</v>
      </c>
      <c r="E60" s="519">
        <v>0.5373134328358209</v>
      </c>
      <c r="F60" s="519">
        <v>0.5384615384615384</v>
      </c>
      <c r="G60" s="519">
        <v>0.4727272727272727</v>
      </c>
      <c r="H60" s="519">
        <v>0.49293563579277866</v>
      </c>
      <c r="I60" s="483"/>
      <c r="J60" s="511"/>
      <c r="K60" s="512" t="s">
        <v>430</v>
      </c>
      <c r="L60" s="513">
        <f>SUM(C61:C62)</f>
        <v>0.2966101694915254</v>
      </c>
      <c r="M60" s="513">
        <f>SUM(D61:D62)</f>
        <v>0.34104046242774566</v>
      </c>
      <c r="N60" s="513">
        <f>SUM(E61:E62)</f>
        <v>0.26865671641791045</v>
      </c>
      <c r="O60" s="513">
        <f>SUM(F61:F62)</f>
        <v>0.28205128205128205</v>
      </c>
      <c r="P60" s="513">
        <f>SUM(G61:G62)</f>
        <v>0.4181818181818182</v>
      </c>
      <c r="Q60" s="513"/>
      <c r="R60" s="513">
        <f>SUM(H61:H62)</f>
        <v>0.31240188383045525</v>
      </c>
      <c r="S60" s="499"/>
    </row>
    <row r="61" spans="1:19" ht="12.75">
      <c r="A61" s="501"/>
      <c r="B61" s="504" t="s">
        <v>368</v>
      </c>
      <c r="C61" s="519">
        <v>0.23728813559322035</v>
      </c>
      <c r="D61" s="519">
        <v>0.2947976878612717</v>
      </c>
      <c r="E61" s="519">
        <v>0.20149253731343283</v>
      </c>
      <c r="F61" s="519">
        <v>0.28205128205128205</v>
      </c>
      <c r="G61" s="519">
        <v>0.32727272727272727</v>
      </c>
      <c r="H61" s="519">
        <v>0.25588697017268447</v>
      </c>
      <c r="I61" s="483"/>
      <c r="J61" s="511"/>
      <c r="K61" s="512" t="s">
        <v>431</v>
      </c>
      <c r="L61" s="513">
        <f>C63</f>
        <v>0.0211864406779661</v>
      </c>
      <c r="M61" s="513">
        <f>D63</f>
        <v>0.017341040462427744</v>
      </c>
      <c r="N61" s="513">
        <f>E63</f>
        <v>0.014925373134328358</v>
      </c>
      <c r="O61" s="513">
        <f>F63</f>
        <v>0</v>
      </c>
      <c r="P61" s="513">
        <f>G63</f>
        <v>0.01818181818181818</v>
      </c>
      <c r="Q61" s="513"/>
      <c r="R61" s="513">
        <f>H63</f>
        <v>0.01726844583987441</v>
      </c>
      <c r="S61" s="499"/>
    </row>
    <row r="62" spans="1:19" ht="12.75">
      <c r="A62" s="501"/>
      <c r="B62" s="504" t="s">
        <v>369</v>
      </c>
      <c r="C62" s="519">
        <v>0.059322033898305086</v>
      </c>
      <c r="D62" s="519">
        <v>0.046242774566473986</v>
      </c>
      <c r="E62" s="519">
        <v>0.06716417910447761</v>
      </c>
      <c r="F62" s="519">
        <v>0</v>
      </c>
      <c r="G62" s="519">
        <v>0.09090909090909091</v>
      </c>
      <c r="H62" s="519">
        <v>0.0565149136577708</v>
      </c>
      <c r="I62" s="483"/>
      <c r="J62" s="511"/>
      <c r="K62" s="498"/>
      <c r="L62" s="513">
        <f>SUM(L59:L61)</f>
        <v>1</v>
      </c>
      <c r="M62" s="513">
        <f>SUM(M59:M61)</f>
        <v>1</v>
      </c>
      <c r="N62" s="513">
        <f>SUM(N59:N61)</f>
        <v>1</v>
      </c>
      <c r="O62" s="513">
        <f>SUM(O59:O61)</f>
        <v>1</v>
      </c>
      <c r="P62" s="513">
        <f>SUM(P59:P61)</f>
        <v>1</v>
      </c>
      <c r="Q62" s="513"/>
      <c r="R62" s="513">
        <f>SUM(R59:R61)</f>
        <v>1</v>
      </c>
      <c r="S62" s="499"/>
    </row>
    <row r="63" spans="1:19" ht="12.75">
      <c r="A63" s="501"/>
      <c r="B63" s="504" t="s">
        <v>370</v>
      </c>
      <c r="C63" s="519">
        <v>0.0211864406779661</v>
      </c>
      <c r="D63" s="519">
        <v>0.017341040462427744</v>
      </c>
      <c r="E63" s="519">
        <v>0.014925373134328358</v>
      </c>
      <c r="F63" s="519">
        <v>0</v>
      </c>
      <c r="G63" s="519">
        <v>0.01818181818181818</v>
      </c>
      <c r="H63" s="519">
        <v>0.01726844583987441</v>
      </c>
      <c r="I63" s="483"/>
      <c r="J63" s="511"/>
      <c r="K63" s="498"/>
      <c r="L63" s="499"/>
      <c r="M63" s="499"/>
      <c r="N63" s="499"/>
      <c r="O63" s="499"/>
      <c r="P63" s="499"/>
      <c r="Q63" s="499"/>
      <c r="R63" s="499"/>
      <c r="S63" s="499"/>
    </row>
    <row r="64" spans="1:19" ht="12.75">
      <c r="A64" s="471"/>
      <c r="B64" s="514" t="s">
        <v>125</v>
      </c>
      <c r="C64" s="515">
        <v>236</v>
      </c>
      <c r="D64" s="516">
        <v>173</v>
      </c>
      <c r="E64" s="516">
        <v>134</v>
      </c>
      <c r="F64" s="516">
        <v>39</v>
      </c>
      <c r="G64" s="516">
        <v>55</v>
      </c>
      <c r="H64" s="516">
        <v>637</v>
      </c>
      <c r="I64" s="483"/>
      <c r="J64" s="511"/>
      <c r="K64" s="498"/>
      <c r="L64" s="499"/>
      <c r="M64" s="499"/>
      <c r="N64" s="499"/>
      <c r="O64" s="499"/>
      <c r="P64" s="499"/>
      <c r="Q64" s="499"/>
      <c r="R64" s="499"/>
      <c r="S64" s="499"/>
    </row>
    <row r="65" spans="1:19" ht="12.75">
      <c r="A65" s="517" t="s">
        <v>384</v>
      </c>
      <c r="B65" s="504" t="s">
        <v>385</v>
      </c>
      <c r="C65" s="518"/>
      <c r="D65" s="518"/>
      <c r="E65" s="518"/>
      <c r="F65" s="518"/>
      <c r="G65" s="518"/>
      <c r="H65" s="518"/>
      <c r="I65" s="483"/>
      <c r="J65" s="517" t="s">
        <v>384</v>
      </c>
      <c r="K65" s="504" t="s">
        <v>385</v>
      </c>
      <c r="L65" s="499"/>
      <c r="M65" s="499"/>
      <c r="N65" s="499"/>
      <c r="O65" s="499"/>
      <c r="P65" s="499"/>
      <c r="Q65" s="499"/>
      <c r="R65" s="499"/>
      <c r="S65" s="499"/>
    </row>
    <row r="66" spans="1:19" ht="12.75">
      <c r="A66" s="501"/>
      <c r="B66" s="504" t="s">
        <v>366</v>
      </c>
      <c r="C66" s="519">
        <v>0.19831223628691982</v>
      </c>
      <c r="D66" s="519">
        <v>0.16091954022988506</v>
      </c>
      <c r="E66" s="519">
        <v>0.1044776119402985</v>
      </c>
      <c r="F66" s="519">
        <v>0.28205128205128205</v>
      </c>
      <c r="G66" s="519">
        <v>0.12727272727272726</v>
      </c>
      <c r="H66" s="519">
        <v>0.1674491392801252</v>
      </c>
      <c r="I66" s="483"/>
      <c r="J66" s="511"/>
      <c r="K66" s="512" t="s">
        <v>429</v>
      </c>
      <c r="L66" s="513">
        <f>SUM(C66:C67)</f>
        <v>0.6413502109704641</v>
      </c>
      <c r="M66" s="513">
        <f>SUM(D66:D67)</f>
        <v>0.6551724137931034</v>
      </c>
      <c r="N66" s="513">
        <f>SUM(E66:E67)</f>
        <v>0.6194029850746269</v>
      </c>
      <c r="O66" s="513">
        <f>SUM(F66:F67)</f>
        <v>0.8205128205128205</v>
      </c>
      <c r="P66" s="513">
        <f>SUM(G66:G67)</f>
        <v>0.4909090909090909</v>
      </c>
      <c r="Q66" s="513"/>
      <c r="R66" s="513">
        <f>SUM(H66:H67)</f>
        <v>0.6384976525821596</v>
      </c>
      <c r="S66" s="499"/>
    </row>
    <row r="67" spans="1:19" ht="12.75">
      <c r="A67" s="501"/>
      <c r="B67" s="504" t="s">
        <v>367</v>
      </c>
      <c r="C67" s="519">
        <v>0.4430379746835443</v>
      </c>
      <c r="D67" s="519">
        <v>0.4942528735632184</v>
      </c>
      <c r="E67" s="519">
        <v>0.5149253731343284</v>
      </c>
      <c r="F67" s="519">
        <v>0.5384615384615384</v>
      </c>
      <c r="G67" s="519">
        <v>0.36363636363636365</v>
      </c>
      <c r="H67" s="519">
        <v>0.47104851330203446</v>
      </c>
      <c r="I67" s="483"/>
      <c r="J67" s="511"/>
      <c r="K67" s="512" t="s">
        <v>430</v>
      </c>
      <c r="L67" s="513">
        <f>SUM(C68:C69)</f>
        <v>0.3375527426160338</v>
      </c>
      <c r="M67" s="513">
        <f>SUM(D68:D69)</f>
        <v>0.3333333333333333</v>
      </c>
      <c r="N67" s="513">
        <f>SUM(E68:E69)</f>
        <v>0.35074626865671643</v>
      </c>
      <c r="O67" s="513">
        <f>SUM(F68:F69)</f>
        <v>0.1794871794871795</v>
      </c>
      <c r="P67" s="513">
        <f>SUM(G68:G69)</f>
        <v>0.4909090909090909</v>
      </c>
      <c r="Q67" s="513"/>
      <c r="R67" s="513">
        <f>SUM(H68:H69)</f>
        <v>0.3427230046948357</v>
      </c>
      <c r="S67" s="499"/>
    </row>
    <row r="68" spans="1:19" ht="12.75">
      <c r="A68" s="501"/>
      <c r="B68" s="504" t="s">
        <v>368</v>
      </c>
      <c r="C68" s="519">
        <v>0.2616033755274262</v>
      </c>
      <c r="D68" s="519">
        <v>0.27586206896551724</v>
      </c>
      <c r="E68" s="519">
        <v>0.27611940298507465</v>
      </c>
      <c r="F68" s="519">
        <v>0.1794871794871795</v>
      </c>
      <c r="G68" s="519">
        <v>0.36363636363636365</v>
      </c>
      <c r="H68" s="519">
        <v>0.27230046948356806</v>
      </c>
      <c r="I68" s="483"/>
      <c r="J68" s="511"/>
      <c r="K68" s="512" t="s">
        <v>431</v>
      </c>
      <c r="L68" s="513">
        <f>C70</f>
        <v>0.02109704641350211</v>
      </c>
      <c r="M68" s="513">
        <f>D70</f>
        <v>0.011494252873563218</v>
      </c>
      <c r="N68" s="513">
        <f>E70</f>
        <v>0.029850746268656716</v>
      </c>
      <c r="O68" s="513">
        <f>F70</f>
        <v>0</v>
      </c>
      <c r="P68" s="513">
        <f>G70</f>
        <v>0.01818181818181818</v>
      </c>
      <c r="Q68" s="513"/>
      <c r="R68" s="513">
        <f>H70</f>
        <v>0.018779342723004695</v>
      </c>
      <c r="S68" s="499"/>
    </row>
    <row r="69" spans="1:19" ht="12.75">
      <c r="A69" s="501"/>
      <c r="B69" s="504" t="s">
        <v>369</v>
      </c>
      <c r="C69" s="519">
        <v>0.0759493670886076</v>
      </c>
      <c r="D69" s="519">
        <v>0.05747126436781609</v>
      </c>
      <c r="E69" s="519">
        <v>0.07462686567164178</v>
      </c>
      <c r="F69" s="519">
        <v>0</v>
      </c>
      <c r="G69" s="519">
        <v>0.12727272727272726</v>
      </c>
      <c r="H69" s="519">
        <v>0.07042253521126761</v>
      </c>
      <c r="I69" s="483"/>
      <c r="J69" s="511"/>
      <c r="K69" s="498"/>
      <c r="L69" s="513">
        <f>SUM(L66:L68)</f>
        <v>1</v>
      </c>
      <c r="M69" s="513">
        <f>SUM(M66:M68)</f>
        <v>0.9999999999999999</v>
      </c>
      <c r="N69" s="513">
        <f>SUM(N66:N68)</f>
        <v>1</v>
      </c>
      <c r="O69" s="513">
        <f>SUM(O66:O68)</f>
        <v>1</v>
      </c>
      <c r="P69" s="513">
        <f>SUM(P66:P68)</f>
        <v>1</v>
      </c>
      <c r="Q69" s="513"/>
      <c r="R69" s="513">
        <f>SUM(R66:R68)</f>
        <v>1</v>
      </c>
      <c r="S69" s="499"/>
    </row>
    <row r="70" spans="1:19" ht="12.75">
      <c r="A70" s="501"/>
      <c r="B70" s="504" t="s">
        <v>370</v>
      </c>
      <c r="C70" s="519">
        <v>0.02109704641350211</v>
      </c>
      <c r="D70" s="519">
        <v>0.011494252873563218</v>
      </c>
      <c r="E70" s="519">
        <v>0.029850746268656716</v>
      </c>
      <c r="F70" s="519">
        <v>0</v>
      </c>
      <c r="G70" s="519">
        <v>0.01818181818181818</v>
      </c>
      <c r="H70" s="519">
        <v>0.018779342723004695</v>
      </c>
      <c r="I70" s="483"/>
      <c r="J70" s="511"/>
      <c r="K70" s="498"/>
      <c r="L70" s="499"/>
      <c r="M70" s="499"/>
      <c r="N70" s="499"/>
      <c r="O70" s="499"/>
      <c r="P70" s="499"/>
      <c r="Q70" s="499"/>
      <c r="R70" s="499"/>
      <c r="S70" s="499"/>
    </row>
    <row r="71" spans="1:19" ht="12.75">
      <c r="A71" s="471"/>
      <c r="B71" s="514" t="s">
        <v>125</v>
      </c>
      <c r="C71" s="515">
        <v>237</v>
      </c>
      <c r="D71" s="516">
        <v>174</v>
      </c>
      <c r="E71" s="516">
        <v>134</v>
      </c>
      <c r="F71" s="516">
        <v>39</v>
      </c>
      <c r="G71" s="516">
        <v>55</v>
      </c>
      <c r="H71" s="516">
        <v>639</v>
      </c>
      <c r="I71" s="483"/>
      <c r="J71" s="511"/>
      <c r="K71" s="498"/>
      <c r="L71" s="499"/>
      <c r="M71" s="499"/>
      <c r="N71" s="499"/>
      <c r="O71" s="499"/>
      <c r="P71" s="499"/>
      <c r="Q71" s="499"/>
      <c r="R71" s="499"/>
      <c r="S71" s="499"/>
    </row>
    <row r="72" spans="1:19" ht="12.75">
      <c r="A72" s="517" t="s">
        <v>386</v>
      </c>
      <c r="B72" s="504" t="s">
        <v>387</v>
      </c>
      <c r="C72" s="518"/>
      <c r="D72" s="518"/>
      <c r="E72" s="518"/>
      <c r="F72" s="518"/>
      <c r="G72" s="518"/>
      <c r="H72" s="518"/>
      <c r="I72" s="483"/>
      <c r="J72" s="517" t="s">
        <v>386</v>
      </c>
      <c r="K72" s="504" t="s">
        <v>387</v>
      </c>
      <c r="L72" s="499"/>
      <c r="M72" s="499"/>
      <c r="N72" s="499"/>
      <c r="O72" s="499"/>
      <c r="P72" s="499"/>
      <c r="Q72" s="499"/>
      <c r="R72" s="499"/>
      <c r="S72" s="499"/>
    </row>
    <row r="73" spans="1:19" ht="12.75">
      <c r="A73" s="501"/>
      <c r="B73" s="504" t="s">
        <v>366</v>
      </c>
      <c r="C73" s="519">
        <v>0.14345991561181434</v>
      </c>
      <c r="D73" s="519">
        <v>0.10344827586206896</v>
      </c>
      <c r="E73" s="519">
        <v>0.08208955223880597</v>
      </c>
      <c r="F73" s="519">
        <v>0.10256410256410256</v>
      </c>
      <c r="G73" s="519">
        <v>0.09090909090909091</v>
      </c>
      <c r="H73" s="519">
        <v>0.11267605633802817</v>
      </c>
      <c r="I73" s="483"/>
      <c r="J73" s="511"/>
      <c r="K73" s="512" t="s">
        <v>429</v>
      </c>
      <c r="L73" s="513">
        <f>SUM(C73:C74)</f>
        <v>0.5021097046413502</v>
      </c>
      <c r="M73" s="513">
        <f>SUM(D73:D74)</f>
        <v>0.4942528735632184</v>
      </c>
      <c r="N73" s="513">
        <f>SUM(E73:E74)</f>
        <v>0.582089552238806</v>
      </c>
      <c r="O73" s="513">
        <f>SUM(F73:F74)</f>
        <v>0.4871794871794872</v>
      </c>
      <c r="P73" s="513">
        <f>SUM(G73:G74)</f>
        <v>0.36363636363636365</v>
      </c>
      <c r="Q73" s="513"/>
      <c r="R73" s="513">
        <f>SUM(H73:H74)</f>
        <v>0.5039123630672926</v>
      </c>
      <c r="S73" s="499"/>
    </row>
    <row r="74" spans="1:19" ht="12.75">
      <c r="A74" s="501"/>
      <c r="B74" s="504" t="s">
        <v>367</v>
      </c>
      <c r="C74" s="519">
        <v>0.35864978902953587</v>
      </c>
      <c r="D74" s="519">
        <v>0.39080459770114945</v>
      </c>
      <c r="E74" s="519">
        <v>0.5</v>
      </c>
      <c r="F74" s="519">
        <v>0.38461538461538464</v>
      </c>
      <c r="G74" s="519">
        <v>0.2727272727272727</v>
      </c>
      <c r="H74" s="519">
        <v>0.39123630672926446</v>
      </c>
      <c r="I74" s="483"/>
      <c r="J74" s="511"/>
      <c r="K74" s="512" t="s">
        <v>430</v>
      </c>
      <c r="L74" s="513">
        <f>SUM(C75:C76)</f>
        <v>0.4177215189873418</v>
      </c>
      <c r="M74" s="513">
        <f>SUM(D75:D76)</f>
        <v>0.47701149425287354</v>
      </c>
      <c r="N74" s="513">
        <f>SUM(E75:E76)</f>
        <v>0.34328358208955223</v>
      </c>
      <c r="O74" s="513">
        <f>SUM(F75:F76)</f>
        <v>0.5128205128205128</v>
      </c>
      <c r="P74" s="513">
        <f>SUM(G75:G76)</f>
        <v>0.5818181818181818</v>
      </c>
      <c r="Q74" s="513"/>
      <c r="R74" s="513">
        <f>SUM(H75:H76)</f>
        <v>0.4381846635367762</v>
      </c>
      <c r="S74" s="499"/>
    </row>
    <row r="75" spans="1:19" ht="12.75">
      <c r="A75" s="501"/>
      <c r="B75" s="504" t="s">
        <v>368</v>
      </c>
      <c r="C75" s="519">
        <v>0.31645569620253167</v>
      </c>
      <c r="D75" s="519">
        <v>0.3793103448275862</v>
      </c>
      <c r="E75" s="519">
        <v>0.26865671641791045</v>
      </c>
      <c r="F75" s="519">
        <v>0.38461538461538464</v>
      </c>
      <c r="G75" s="519">
        <v>0.34545454545454546</v>
      </c>
      <c r="H75" s="519">
        <v>0.3302034428794992</v>
      </c>
      <c r="I75" s="483"/>
      <c r="J75" s="511"/>
      <c r="K75" s="512" t="s">
        <v>431</v>
      </c>
      <c r="L75" s="513">
        <f>C77</f>
        <v>0.08016877637130802</v>
      </c>
      <c r="M75" s="513">
        <f>D77</f>
        <v>0.028735632183908046</v>
      </c>
      <c r="N75" s="513">
        <f>E77</f>
        <v>0.07462686567164178</v>
      </c>
      <c r="O75" s="513">
        <f>F77</f>
        <v>0</v>
      </c>
      <c r="P75" s="513">
        <f>G77</f>
        <v>0.05454545454545454</v>
      </c>
      <c r="Q75" s="513"/>
      <c r="R75" s="513">
        <f>H77</f>
        <v>0.057902973395931145</v>
      </c>
      <c r="S75" s="499"/>
    </row>
    <row r="76" spans="1:19" ht="12.75">
      <c r="A76" s="501"/>
      <c r="B76" s="504" t="s">
        <v>369</v>
      </c>
      <c r="C76" s="519">
        <v>0.10126582278481013</v>
      </c>
      <c r="D76" s="519">
        <v>0.09770114942528736</v>
      </c>
      <c r="E76" s="519">
        <v>0.07462686567164178</v>
      </c>
      <c r="F76" s="519">
        <v>0.1282051282051282</v>
      </c>
      <c r="G76" s="519">
        <v>0.23636363636363636</v>
      </c>
      <c r="H76" s="519">
        <v>0.107981220657277</v>
      </c>
      <c r="I76" s="483"/>
      <c r="J76" s="511"/>
      <c r="K76" s="498"/>
      <c r="L76" s="513">
        <f>SUM(L73:L75)</f>
        <v>1</v>
      </c>
      <c r="M76" s="513">
        <f>SUM(M73:M75)</f>
        <v>1</v>
      </c>
      <c r="N76" s="513">
        <f>SUM(N73:N75)</f>
        <v>1</v>
      </c>
      <c r="O76" s="513">
        <f>SUM(O73:O75)</f>
        <v>1</v>
      </c>
      <c r="P76" s="513">
        <f>SUM(P73:P75)</f>
        <v>1</v>
      </c>
      <c r="Q76" s="513"/>
      <c r="R76" s="513">
        <f>SUM(R73:R75)</f>
        <v>1</v>
      </c>
      <c r="S76" s="499"/>
    </row>
    <row r="77" spans="1:19" ht="12.75">
      <c r="A77" s="501"/>
      <c r="B77" s="504" t="s">
        <v>370</v>
      </c>
      <c r="C77" s="519">
        <v>0.08016877637130802</v>
      </c>
      <c r="D77" s="519">
        <v>0.028735632183908046</v>
      </c>
      <c r="E77" s="519">
        <v>0.07462686567164178</v>
      </c>
      <c r="F77" s="519">
        <v>0</v>
      </c>
      <c r="G77" s="519">
        <v>0.05454545454545454</v>
      </c>
      <c r="H77" s="519">
        <v>0.057902973395931145</v>
      </c>
      <c r="I77" s="483"/>
      <c r="J77" s="511"/>
      <c r="K77" s="498"/>
      <c r="L77" s="499"/>
      <c r="M77" s="499"/>
      <c r="N77" s="499"/>
      <c r="O77" s="499"/>
      <c r="P77" s="499"/>
      <c r="Q77" s="499"/>
      <c r="R77" s="499"/>
      <c r="S77" s="499"/>
    </row>
    <row r="78" spans="1:19" ht="12.75">
      <c r="A78" s="471"/>
      <c r="B78" s="514" t="s">
        <v>125</v>
      </c>
      <c r="C78" s="515">
        <v>237</v>
      </c>
      <c r="D78" s="516">
        <v>174</v>
      </c>
      <c r="E78" s="516">
        <v>134</v>
      </c>
      <c r="F78" s="516">
        <v>39</v>
      </c>
      <c r="G78" s="516">
        <v>55</v>
      </c>
      <c r="H78" s="516">
        <v>639</v>
      </c>
      <c r="I78" s="483"/>
      <c r="J78" s="511"/>
      <c r="K78" s="498"/>
      <c r="L78" s="499"/>
      <c r="M78" s="499"/>
      <c r="N78" s="499"/>
      <c r="O78" s="499"/>
      <c r="P78" s="499"/>
      <c r="Q78" s="499"/>
      <c r="R78" s="499"/>
      <c r="S78" s="499"/>
    </row>
    <row r="79" spans="1:19" ht="12.75">
      <c r="A79" s="517" t="s">
        <v>388</v>
      </c>
      <c r="B79" s="504" t="s">
        <v>389</v>
      </c>
      <c r="C79" s="518"/>
      <c r="D79" s="518"/>
      <c r="E79" s="518"/>
      <c r="F79" s="518"/>
      <c r="G79" s="518"/>
      <c r="H79" s="518"/>
      <c r="I79" s="483"/>
      <c r="J79" s="517" t="s">
        <v>388</v>
      </c>
      <c r="K79" s="504" t="s">
        <v>389</v>
      </c>
      <c r="L79" s="499"/>
      <c r="M79" s="499"/>
      <c r="N79" s="499"/>
      <c r="O79" s="499"/>
      <c r="P79" s="499"/>
      <c r="Q79" s="499"/>
      <c r="R79" s="499"/>
      <c r="S79" s="499"/>
    </row>
    <row r="80" spans="1:19" ht="12.75">
      <c r="A80" s="501"/>
      <c r="B80" s="504" t="s">
        <v>366</v>
      </c>
      <c r="C80" s="519">
        <v>0.25</v>
      </c>
      <c r="D80" s="519">
        <v>0.25862068965517243</v>
      </c>
      <c r="E80" s="519">
        <v>0.15037593984962405</v>
      </c>
      <c r="F80" s="519">
        <v>0.02564102564102564</v>
      </c>
      <c r="G80" s="519">
        <v>0.12727272727272726</v>
      </c>
      <c r="H80" s="519">
        <v>0.20722135007849293</v>
      </c>
      <c r="I80" s="483"/>
      <c r="J80" s="511"/>
      <c r="K80" s="512" t="s">
        <v>429</v>
      </c>
      <c r="L80" s="513">
        <f>SUM(C80:C81)</f>
        <v>0.652542372881356</v>
      </c>
      <c r="M80" s="513">
        <f>SUM(D80:D81)</f>
        <v>0.603448275862069</v>
      </c>
      <c r="N80" s="513">
        <f>SUM(E80:E81)</f>
        <v>0.5864661654135338</v>
      </c>
      <c r="O80" s="513">
        <f>SUM(F80:F81)</f>
        <v>0.4358974358974359</v>
      </c>
      <c r="P80" s="513">
        <f>SUM(G80:G81)</f>
        <v>0.509090909090909</v>
      </c>
      <c r="Q80" s="513"/>
      <c r="R80" s="513">
        <f>SUM(H80:H81)</f>
        <v>0.5996860282574569</v>
      </c>
      <c r="S80" s="499"/>
    </row>
    <row r="81" spans="1:19" ht="12.75">
      <c r="A81" s="501"/>
      <c r="B81" s="504" t="s">
        <v>367</v>
      </c>
      <c r="C81" s="519">
        <v>0.4025423728813559</v>
      </c>
      <c r="D81" s="519">
        <v>0.3448275862068966</v>
      </c>
      <c r="E81" s="519">
        <v>0.43609022556390975</v>
      </c>
      <c r="F81" s="519">
        <v>0.41025641025641024</v>
      </c>
      <c r="G81" s="519">
        <v>0.38181818181818183</v>
      </c>
      <c r="H81" s="519">
        <v>0.3924646781789639</v>
      </c>
      <c r="I81" s="483"/>
      <c r="J81" s="511"/>
      <c r="K81" s="512" t="s">
        <v>430</v>
      </c>
      <c r="L81" s="513">
        <f>SUM(C82:C83)</f>
        <v>0.2966101694915254</v>
      </c>
      <c r="M81" s="513">
        <f>SUM(D82:D83)</f>
        <v>0.3620689655172414</v>
      </c>
      <c r="N81" s="513">
        <f>SUM(E82:E83)</f>
        <v>0.3609022556390977</v>
      </c>
      <c r="O81" s="513">
        <f>SUM(F82:F83)</f>
        <v>0.5128205128205128</v>
      </c>
      <c r="P81" s="513">
        <f>SUM(G82:G83)</f>
        <v>0.41818181818181815</v>
      </c>
      <c r="Q81" s="513"/>
      <c r="R81" s="513">
        <f>SUM(H82:H83)</f>
        <v>0.3516483516483517</v>
      </c>
      <c r="S81" s="499"/>
    </row>
    <row r="82" spans="1:19" ht="12.75">
      <c r="A82" s="501"/>
      <c r="B82" s="504" t="s">
        <v>368</v>
      </c>
      <c r="C82" s="519">
        <v>0.1906779661016949</v>
      </c>
      <c r="D82" s="519">
        <v>0.28735632183908044</v>
      </c>
      <c r="E82" s="519">
        <v>0.2781954887218045</v>
      </c>
      <c r="F82" s="519">
        <v>0.38461538461538464</v>
      </c>
      <c r="G82" s="519">
        <v>0.2909090909090909</v>
      </c>
      <c r="H82" s="519">
        <v>0.25588697017268447</v>
      </c>
      <c r="I82" s="483"/>
      <c r="J82" s="511"/>
      <c r="K82" s="512" t="s">
        <v>431</v>
      </c>
      <c r="L82" s="513">
        <f>C84</f>
        <v>0.05084745762711865</v>
      </c>
      <c r="M82" s="513">
        <f>D84</f>
        <v>0.034482758620689655</v>
      </c>
      <c r="N82" s="513">
        <f>E84</f>
        <v>0.05263157894736842</v>
      </c>
      <c r="O82" s="513">
        <f>F84</f>
        <v>0.05128205128205128</v>
      </c>
      <c r="P82" s="513">
        <f>G84</f>
        <v>0.07272727272727272</v>
      </c>
      <c r="Q82" s="513"/>
      <c r="R82" s="513">
        <f>H84</f>
        <v>0.04866562009419152</v>
      </c>
      <c r="S82" s="499"/>
    </row>
    <row r="83" spans="1:19" ht="12.75">
      <c r="A83" s="501"/>
      <c r="B83" s="504" t="s">
        <v>369</v>
      </c>
      <c r="C83" s="519">
        <v>0.1059322033898305</v>
      </c>
      <c r="D83" s="519">
        <v>0.07471264367816093</v>
      </c>
      <c r="E83" s="519">
        <v>0.08270676691729323</v>
      </c>
      <c r="F83" s="519">
        <v>0.1282051282051282</v>
      </c>
      <c r="G83" s="519">
        <v>0.12727272727272726</v>
      </c>
      <c r="H83" s="519">
        <v>0.09576138147566719</v>
      </c>
      <c r="I83" s="483"/>
      <c r="J83" s="511"/>
      <c r="K83" s="498"/>
      <c r="L83" s="513">
        <f>SUM(L80:L82)</f>
        <v>1</v>
      </c>
      <c r="M83" s="513">
        <f>SUM(M80:M82)</f>
        <v>0.9999999999999999</v>
      </c>
      <c r="N83" s="513">
        <f>SUM(N80:N82)</f>
        <v>1</v>
      </c>
      <c r="O83" s="513">
        <f>SUM(O80:O82)</f>
        <v>1</v>
      </c>
      <c r="P83" s="513">
        <f>SUM(P80:P82)</f>
        <v>1</v>
      </c>
      <c r="Q83" s="513"/>
      <c r="R83" s="513">
        <f>SUM(R80:R82)</f>
        <v>1</v>
      </c>
      <c r="S83" s="499"/>
    </row>
    <row r="84" spans="1:19" ht="12.75">
      <c r="A84" s="501"/>
      <c r="B84" s="504" t="s">
        <v>370</v>
      </c>
      <c r="C84" s="519">
        <v>0.05084745762711865</v>
      </c>
      <c r="D84" s="519">
        <v>0.034482758620689655</v>
      </c>
      <c r="E84" s="519">
        <v>0.05263157894736842</v>
      </c>
      <c r="F84" s="519">
        <v>0.05128205128205128</v>
      </c>
      <c r="G84" s="519">
        <v>0.07272727272727272</v>
      </c>
      <c r="H84" s="519">
        <v>0.04866562009419152</v>
      </c>
      <c r="I84" s="483"/>
      <c r="J84" s="511"/>
      <c r="K84" s="498"/>
      <c r="L84" s="499"/>
      <c r="M84" s="499"/>
      <c r="N84" s="499"/>
      <c r="O84" s="499"/>
      <c r="P84" s="499"/>
      <c r="Q84" s="499"/>
      <c r="R84" s="499"/>
      <c r="S84" s="499"/>
    </row>
    <row r="85" spans="1:19" ht="12.75">
      <c r="A85" s="471"/>
      <c r="B85" s="514" t="s">
        <v>125</v>
      </c>
      <c r="C85" s="515">
        <v>236</v>
      </c>
      <c r="D85" s="516">
        <v>174</v>
      </c>
      <c r="E85" s="516">
        <v>133</v>
      </c>
      <c r="F85" s="516">
        <v>39</v>
      </c>
      <c r="G85" s="516">
        <v>55</v>
      </c>
      <c r="H85" s="516">
        <v>637</v>
      </c>
      <c r="I85" s="483"/>
      <c r="J85" s="511"/>
      <c r="K85" s="498"/>
      <c r="L85" s="499"/>
      <c r="M85" s="499"/>
      <c r="N85" s="499"/>
      <c r="O85" s="499"/>
      <c r="P85" s="499"/>
      <c r="Q85" s="499"/>
      <c r="R85" s="499"/>
      <c r="S85" s="499"/>
    </row>
    <row r="86" spans="1:19" ht="12.75">
      <c r="A86" s="517" t="s">
        <v>390</v>
      </c>
      <c r="B86" s="504" t="s">
        <v>391</v>
      </c>
      <c r="C86" s="518"/>
      <c r="D86" s="518"/>
      <c r="E86" s="518"/>
      <c r="F86" s="518"/>
      <c r="G86" s="518"/>
      <c r="H86" s="518"/>
      <c r="I86" s="483"/>
      <c r="J86" s="517" t="s">
        <v>390</v>
      </c>
      <c r="K86" s="504" t="s">
        <v>391</v>
      </c>
      <c r="L86" s="499"/>
      <c r="M86" s="499"/>
      <c r="N86" s="499"/>
      <c r="O86" s="499"/>
      <c r="P86" s="499"/>
      <c r="Q86" s="499"/>
      <c r="R86" s="499"/>
      <c r="S86" s="499"/>
    </row>
    <row r="87" spans="1:19" ht="12.75">
      <c r="A87" s="501"/>
      <c r="B87" s="504" t="s">
        <v>366</v>
      </c>
      <c r="C87" s="519">
        <v>0.26582278481012656</v>
      </c>
      <c r="D87" s="519">
        <v>0.3103448275862069</v>
      </c>
      <c r="E87" s="519">
        <v>0.19402985074626866</v>
      </c>
      <c r="F87" s="519">
        <v>0.15384615384615385</v>
      </c>
      <c r="G87" s="519">
        <v>0.18181818181818182</v>
      </c>
      <c r="H87" s="519">
        <v>0.24882629107981222</v>
      </c>
      <c r="I87" s="483"/>
      <c r="J87" s="511"/>
      <c r="K87" s="512" t="s">
        <v>429</v>
      </c>
      <c r="L87" s="513">
        <f>SUM(C87:C88)</f>
        <v>0.6413502109704641</v>
      </c>
      <c r="M87" s="513">
        <f>SUM(D87:D88)</f>
        <v>0.7413793103448276</v>
      </c>
      <c r="N87" s="513">
        <f>SUM(E87:E88)</f>
        <v>0.7164179104477612</v>
      </c>
      <c r="O87" s="513">
        <f>SUM(F87:F88)</f>
        <v>0.5384615384615385</v>
      </c>
      <c r="P87" s="513">
        <f>SUM(G87:G88)</f>
        <v>0.509090909090909</v>
      </c>
      <c r="Q87" s="513"/>
      <c r="R87" s="513">
        <f>SUM(H87:H88)</f>
        <v>0.6666666666666666</v>
      </c>
      <c r="S87" s="499"/>
    </row>
    <row r="88" spans="1:19" ht="12.75">
      <c r="A88" s="501"/>
      <c r="B88" s="504" t="s">
        <v>367</v>
      </c>
      <c r="C88" s="519">
        <v>0.3755274261603376</v>
      </c>
      <c r="D88" s="519">
        <v>0.43103448275862066</v>
      </c>
      <c r="E88" s="519">
        <v>0.5223880597014925</v>
      </c>
      <c r="F88" s="519">
        <v>0.38461538461538464</v>
      </c>
      <c r="G88" s="519">
        <v>0.32727272727272727</v>
      </c>
      <c r="H88" s="519">
        <v>0.41784037558685444</v>
      </c>
      <c r="I88" s="483"/>
      <c r="J88" s="511"/>
      <c r="K88" s="512" t="s">
        <v>430</v>
      </c>
      <c r="L88" s="513">
        <f>SUM(C89:C90)</f>
        <v>0.3206751054852321</v>
      </c>
      <c r="M88" s="513">
        <f>SUM(D89:D90)</f>
        <v>0.25287356321839083</v>
      </c>
      <c r="N88" s="513">
        <f>SUM(E89:E90)</f>
        <v>0.2462686567164179</v>
      </c>
      <c r="O88" s="513">
        <f>SUM(F89:F90)</f>
        <v>0.38461538461538464</v>
      </c>
      <c r="P88" s="513">
        <f>SUM(G89:G90)</f>
        <v>0.39999999999999997</v>
      </c>
      <c r="Q88" s="513"/>
      <c r="R88" s="513">
        <f>SUM(H89:H90)</f>
        <v>0.29733959311424096</v>
      </c>
      <c r="S88" s="499"/>
    </row>
    <row r="89" spans="1:19" ht="12.75">
      <c r="A89" s="501"/>
      <c r="B89" s="504" t="s">
        <v>368</v>
      </c>
      <c r="C89" s="519">
        <v>0.25316455696202533</v>
      </c>
      <c r="D89" s="519">
        <v>0.1839080459770115</v>
      </c>
      <c r="E89" s="519">
        <v>0.20149253731343283</v>
      </c>
      <c r="F89" s="519">
        <v>0.3076923076923077</v>
      </c>
      <c r="G89" s="519">
        <v>0.2727272727272727</v>
      </c>
      <c r="H89" s="519">
        <v>0.22848200312989045</v>
      </c>
      <c r="I89" s="483"/>
      <c r="J89" s="511"/>
      <c r="K89" s="512" t="s">
        <v>431</v>
      </c>
      <c r="L89" s="513">
        <f>C91</f>
        <v>0.0379746835443038</v>
      </c>
      <c r="M89" s="513">
        <f>D91</f>
        <v>0.005747126436781609</v>
      </c>
      <c r="N89" s="513">
        <f>E91</f>
        <v>0.03731343283582089</v>
      </c>
      <c r="O89" s="513">
        <f>F91</f>
        <v>0.07692307692307693</v>
      </c>
      <c r="P89" s="513">
        <f>G91</f>
        <v>0.09090909090909091</v>
      </c>
      <c r="Q89" s="513"/>
      <c r="R89" s="513">
        <f>H91</f>
        <v>0.03599374021909233</v>
      </c>
      <c r="S89" s="499"/>
    </row>
    <row r="90" spans="1:19" ht="12.75">
      <c r="A90" s="501"/>
      <c r="B90" s="504" t="s">
        <v>369</v>
      </c>
      <c r="C90" s="519">
        <v>0.06751054852320675</v>
      </c>
      <c r="D90" s="519">
        <v>0.06896551724137931</v>
      </c>
      <c r="E90" s="519">
        <v>0.04477611940298507</v>
      </c>
      <c r="F90" s="519">
        <v>0.07692307692307693</v>
      </c>
      <c r="G90" s="519">
        <v>0.12727272727272726</v>
      </c>
      <c r="H90" s="519">
        <v>0.06885758998435054</v>
      </c>
      <c r="I90" s="483"/>
      <c r="J90" s="511"/>
      <c r="K90" s="498"/>
      <c r="L90" s="513">
        <f>SUM(L87:L89)</f>
        <v>1</v>
      </c>
      <c r="M90" s="513">
        <f>SUM(M87:M89)</f>
        <v>1</v>
      </c>
      <c r="N90" s="513">
        <f>SUM(N87:N89)</f>
        <v>1</v>
      </c>
      <c r="O90" s="513">
        <f>SUM(O87:O89)</f>
        <v>1</v>
      </c>
      <c r="P90" s="513">
        <f>SUM(P87:P89)</f>
        <v>0.9999999999999999</v>
      </c>
      <c r="Q90" s="513"/>
      <c r="R90" s="513">
        <f>SUM(R87:R89)</f>
        <v>0.9999999999999999</v>
      </c>
      <c r="S90" s="499"/>
    </row>
    <row r="91" spans="1:19" ht="12.75">
      <c r="A91" s="501"/>
      <c r="B91" s="504" t="s">
        <v>370</v>
      </c>
      <c r="C91" s="519">
        <v>0.0379746835443038</v>
      </c>
      <c r="D91" s="519">
        <v>0.005747126436781609</v>
      </c>
      <c r="E91" s="519">
        <v>0.03731343283582089</v>
      </c>
      <c r="F91" s="519">
        <v>0.07692307692307693</v>
      </c>
      <c r="G91" s="519">
        <v>0.09090909090909091</v>
      </c>
      <c r="H91" s="519">
        <v>0.03599374021909233</v>
      </c>
      <c r="I91" s="483"/>
      <c r="J91" s="511"/>
      <c r="K91" s="498"/>
      <c r="L91" s="499"/>
      <c r="M91" s="499"/>
      <c r="N91" s="499"/>
      <c r="O91" s="499"/>
      <c r="P91" s="499"/>
      <c r="Q91" s="499"/>
      <c r="R91" s="499"/>
      <c r="S91" s="499"/>
    </row>
    <row r="92" spans="1:19" ht="12.75">
      <c r="A92" s="471"/>
      <c r="B92" s="514" t="s">
        <v>125</v>
      </c>
      <c r="C92" s="515">
        <v>237</v>
      </c>
      <c r="D92" s="516">
        <v>174</v>
      </c>
      <c r="E92" s="516">
        <v>134</v>
      </c>
      <c r="F92" s="516">
        <v>39</v>
      </c>
      <c r="G92" s="516">
        <v>55</v>
      </c>
      <c r="H92" s="516">
        <v>639</v>
      </c>
      <c r="I92" s="483"/>
      <c r="J92" s="511"/>
      <c r="K92" s="498"/>
      <c r="L92" s="499"/>
      <c r="M92" s="499"/>
      <c r="N92" s="499"/>
      <c r="O92" s="499"/>
      <c r="P92" s="499"/>
      <c r="Q92" s="499"/>
      <c r="R92" s="499"/>
      <c r="S92" s="499"/>
    </row>
    <row r="93" spans="1:19" ht="12.75">
      <c r="A93" s="517" t="s">
        <v>392</v>
      </c>
      <c r="B93" s="504" t="s">
        <v>393</v>
      </c>
      <c r="C93" s="518"/>
      <c r="D93" s="518"/>
      <c r="E93" s="518"/>
      <c r="F93" s="518"/>
      <c r="G93" s="518"/>
      <c r="H93" s="518"/>
      <c r="I93" s="483"/>
      <c r="J93" s="517" t="s">
        <v>392</v>
      </c>
      <c r="K93" s="504" t="s">
        <v>393</v>
      </c>
      <c r="L93" s="499"/>
      <c r="M93" s="499"/>
      <c r="N93" s="499"/>
      <c r="O93" s="499"/>
      <c r="P93" s="499"/>
      <c r="Q93" s="499"/>
      <c r="R93" s="499"/>
      <c r="S93" s="499"/>
    </row>
    <row r="94" spans="1:19" ht="12.75">
      <c r="A94" s="501"/>
      <c r="B94" s="504" t="s">
        <v>366</v>
      </c>
      <c r="C94" s="519">
        <v>0.1308016877637131</v>
      </c>
      <c r="D94" s="519">
        <v>0.10919540229885058</v>
      </c>
      <c r="E94" s="519">
        <v>0.1044776119402985</v>
      </c>
      <c r="F94" s="519">
        <v>0.3333333333333333</v>
      </c>
      <c r="G94" s="519">
        <v>0.18181818181818182</v>
      </c>
      <c r="H94" s="519">
        <v>0.13615023474178403</v>
      </c>
      <c r="I94" s="483"/>
      <c r="J94" s="511"/>
      <c r="K94" s="512" t="s">
        <v>429</v>
      </c>
      <c r="L94" s="513">
        <f>SUM(C94:C95)</f>
        <v>0.48523206751054854</v>
      </c>
      <c r="M94" s="513">
        <f>SUM(D94:D95)</f>
        <v>0.5</v>
      </c>
      <c r="N94" s="513">
        <f>SUM(E94:E95)</f>
        <v>0.4925373134328358</v>
      </c>
      <c r="O94" s="513">
        <f>SUM(F94:F95)</f>
        <v>0.8717948717948718</v>
      </c>
      <c r="P94" s="513">
        <f>SUM(G94:G95)</f>
        <v>0.4909090909090909</v>
      </c>
      <c r="Q94" s="513"/>
      <c r="R94" s="513">
        <f>SUM(H94:H95)</f>
        <v>0.514866979655712</v>
      </c>
      <c r="S94" s="499"/>
    </row>
    <row r="95" spans="1:19" ht="12.75">
      <c r="A95" s="501"/>
      <c r="B95" s="504" t="s">
        <v>367</v>
      </c>
      <c r="C95" s="519">
        <v>0.35443037974683544</v>
      </c>
      <c r="D95" s="519">
        <v>0.39080459770114945</v>
      </c>
      <c r="E95" s="519">
        <v>0.3880597014925373</v>
      </c>
      <c r="F95" s="519">
        <v>0.5384615384615384</v>
      </c>
      <c r="G95" s="519">
        <v>0.3090909090909091</v>
      </c>
      <c r="H95" s="519">
        <v>0.37871674491392804</v>
      </c>
      <c r="I95" s="483"/>
      <c r="J95" s="511"/>
      <c r="K95" s="512" t="s">
        <v>430</v>
      </c>
      <c r="L95" s="513">
        <f>SUM(C96:C97)</f>
        <v>0.43881856540084385</v>
      </c>
      <c r="M95" s="513">
        <f>SUM(D96:D97)</f>
        <v>0.4827586206896552</v>
      </c>
      <c r="N95" s="513">
        <f>SUM(E96:E97)</f>
        <v>0.4552238805970149</v>
      </c>
      <c r="O95" s="513">
        <f>SUM(F96:F97)</f>
        <v>0.1282051282051282</v>
      </c>
      <c r="P95" s="513">
        <f>SUM(G96:G97)</f>
        <v>0.4727272727272727</v>
      </c>
      <c r="Q95" s="513"/>
      <c r="R95" s="513">
        <f>SUM(H96:H97)</f>
        <v>0.4381846635367762</v>
      </c>
      <c r="S95" s="499"/>
    </row>
    <row r="96" spans="1:19" ht="12.75">
      <c r="A96" s="501"/>
      <c r="B96" s="504" t="s">
        <v>368</v>
      </c>
      <c r="C96" s="519">
        <v>0.2869198312236287</v>
      </c>
      <c r="D96" s="519">
        <v>0.3620689655172414</v>
      </c>
      <c r="E96" s="519">
        <v>0.30597014925373134</v>
      </c>
      <c r="F96" s="519">
        <v>0.10256410256410256</v>
      </c>
      <c r="G96" s="519">
        <v>0.34545454545454546</v>
      </c>
      <c r="H96" s="519">
        <v>0.3051643192488263</v>
      </c>
      <c r="I96" s="483"/>
      <c r="J96" s="511"/>
      <c r="K96" s="512" t="s">
        <v>431</v>
      </c>
      <c r="L96" s="513">
        <f>C98</f>
        <v>0.0759493670886076</v>
      </c>
      <c r="M96" s="513">
        <f>D98</f>
        <v>0.017241379310344827</v>
      </c>
      <c r="N96" s="513">
        <f>E98</f>
        <v>0.05223880597014925</v>
      </c>
      <c r="O96" s="513">
        <f>F98</f>
        <v>0</v>
      </c>
      <c r="P96" s="513">
        <f>G98</f>
        <v>0.03636363636363636</v>
      </c>
      <c r="Q96" s="513"/>
      <c r="R96" s="513">
        <f>H98</f>
        <v>0.046948356807511735</v>
      </c>
      <c r="S96" s="499"/>
    </row>
    <row r="97" spans="1:19" ht="12.75">
      <c r="A97" s="501"/>
      <c r="B97" s="504" t="s">
        <v>369</v>
      </c>
      <c r="C97" s="519">
        <v>0.1518987341772152</v>
      </c>
      <c r="D97" s="519">
        <v>0.1206896551724138</v>
      </c>
      <c r="E97" s="519">
        <v>0.14925373134328357</v>
      </c>
      <c r="F97" s="519">
        <v>0.02564102564102564</v>
      </c>
      <c r="G97" s="519">
        <v>0.12727272727272726</v>
      </c>
      <c r="H97" s="519">
        <v>0.13302034428794993</v>
      </c>
      <c r="I97" s="483"/>
      <c r="J97" s="511"/>
      <c r="K97" s="498"/>
      <c r="L97" s="513">
        <f>SUM(L94:L96)</f>
        <v>1</v>
      </c>
      <c r="M97" s="513">
        <f>SUM(M94:M96)</f>
        <v>1</v>
      </c>
      <c r="N97" s="513">
        <f>SUM(N94:N96)</f>
        <v>1</v>
      </c>
      <c r="O97" s="513">
        <f>SUM(O94:O96)</f>
        <v>1</v>
      </c>
      <c r="P97" s="513">
        <f>SUM(P94:P96)</f>
        <v>1</v>
      </c>
      <c r="Q97" s="513"/>
      <c r="R97" s="513">
        <f>SUM(R94:R96)</f>
        <v>1</v>
      </c>
      <c r="S97" s="499"/>
    </row>
    <row r="98" spans="1:10" ht="12.75">
      <c r="A98" s="392"/>
      <c r="B98" s="387" t="s">
        <v>370</v>
      </c>
      <c r="C98" s="401">
        <v>0.0759493670886076</v>
      </c>
      <c r="D98" s="401">
        <v>0.017241379310344827</v>
      </c>
      <c r="E98" s="401">
        <v>0.05223880597014925</v>
      </c>
      <c r="F98" s="401">
        <v>0</v>
      </c>
      <c r="G98" s="401">
        <v>0.03636363636363636</v>
      </c>
      <c r="H98" s="402">
        <v>0.046948356807511735</v>
      </c>
      <c r="I98" s="163"/>
      <c r="J98" s="391"/>
    </row>
    <row r="99" spans="1:10" ht="12.75">
      <c r="A99" s="122"/>
      <c r="B99" s="406" t="s">
        <v>125</v>
      </c>
      <c r="C99" s="149">
        <v>237</v>
      </c>
      <c r="D99" s="149">
        <v>174</v>
      </c>
      <c r="E99" s="149">
        <v>134</v>
      </c>
      <c r="F99" s="149">
        <v>39</v>
      </c>
      <c r="G99" s="149">
        <v>55</v>
      </c>
      <c r="H99" s="174">
        <v>639</v>
      </c>
      <c r="I99" s="163"/>
      <c r="J99" s="391"/>
    </row>
    <row r="100" spans="1:9" ht="12.75">
      <c r="A100" s="162" t="s">
        <v>0</v>
      </c>
      <c r="B100" s="128"/>
      <c r="C100" s="128"/>
      <c r="D100" s="128"/>
      <c r="E100" s="128"/>
      <c r="F100" s="128"/>
      <c r="G100" s="128"/>
      <c r="H100" s="136"/>
      <c r="I100" s="163"/>
    </row>
    <row r="101" spans="1:9" ht="12.75">
      <c r="A101" s="376" t="s">
        <v>1</v>
      </c>
      <c r="B101" s="377"/>
      <c r="C101" s="126"/>
      <c r="D101" s="126"/>
      <c r="E101" s="126"/>
      <c r="F101" s="126"/>
      <c r="G101" s="126"/>
      <c r="H101" s="139"/>
      <c r="I101" s="163"/>
    </row>
    <row r="102" spans="1:9" ht="12.75">
      <c r="A102" s="165" t="s">
        <v>361</v>
      </c>
      <c r="B102" s="377"/>
      <c r="C102" s="126"/>
      <c r="D102" s="126"/>
      <c r="E102" s="126"/>
      <c r="F102" s="126"/>
      <c r="G102" s="126"/>
      <c r="H102" s="139"/>
      <c r="I102" s="163"/>
    </row>
    <row r="103" spans="1:9" ht="12.75">
      <c r="A103" s="378" t="s">
        <v>115</v>
      </c>
      <c r="B103" s="379"/>
      <c r="C103" s="123"/>
      <c r="D103" s="123"/>
      <c r="E103" s="123"/>
      <c r="F103" s="123"/>
      <c r="G103" s="123"/>
      <c r="H103" s="140"/>
      <c r="I103" s="163"/>
    </row>
    <row r="104" spans="1:9" ht="4.5" customHeight="1">
      <c r="A104" s="380"/>
      <c r="B104" s="136"/>
      <c r="C104" s="127"/>
      <c r="D104" s="128"/>
      <c r="E104" s="128"/>
      <c r="F104" s="128"/>
      <c r="G104" s="128"/>
      <c r="H104" s="136"/>
      <c r="I104" s="163"/>
    </row>
    <row r="105" spans="1:9" ht="14.25" customHeight="1">
      <c r="A105" s="119" t="s">
        <v>186</v>
      </c>
      <c r="B105" s="120"/>
      <c r="C105" s="121" t="s">
        <v>61</v>
      </c>
      <c r="D105" s="63" t="s">
        <v>62</v>
      </c>
      <c r="E105" s="63" t="s">
        <v>63</v>
      </c>
      <c r="F105" s="63" t="s">
        <v>64</v>
      </c>
      <c r="G105" s="63" t="s">
        <v>65</v>
      </c>
      <c r="H105" s="64" t="s">
        <v>21</v>
      </c>
      <c r="I105" s="163"/>
    </row>
    <row r="106" spans="1:10" ht="12.75">
      <c r="A106" s="407" t="s">
        <v>394</v>
      </c>
      <c r="B106" s="408" t="s">
        <v>395</v>
      </c>
      <c r="C106" s="404"/>
      <c r="D106" s="404"/>
      <c r="E106" s="404"/>
      <c r="F106" s="404"/>
      <c r="G106" s="404"/>
      <c r="H106" s="405"/>
      <c r="I106" s="163"/>
      <c r="J106" s="391"/>
    </row>
    <row r="107" spans="1:10" ht="12.75">
      <c r="A107" s="392"/>
      <c r="B107" s="387" t="s">
        <v>396</v>
      </c>
      <c r="C107" s="401">
        <v>0.2765957446808511</v>
      </c>
      <c r="D107" s="401">
        <v>0.1724137931034483</v>
      </c>
      <c r="E107" s="401">
        <v>0.13333333333333333</v>
      </c>
      <c r="F107" s="401">
        <v>0.1282051282051282</v>
      </c>
      <c r="G107" s="401">
        <v>0.07407407407407407</v>
      </c>
      <c r="H107" s="402">
        <v>0.19152276295133439</v>
      </c>
      <c r="I107" s="163"/>
      <c r="J107" s="391"/>
    </row>
    <row r="108" spans="1:10" ht="12.75">
      <c r="A108" s="392"/>
      <c r="B108" s="387" t="s">
        <v>397</v>
      </c>
      <c r="C108" s="401">
        <v>0.502127659574468</v>
      </c>
      <c r="D108" s="401">
        <v>0.5114942528735632</v>
      </c>
      <c r="E108" s="401">
        <v>0.562962962962963</v>
      </c>
      <c r="F108" s="401">
        <v>0.6410256410256411</v>
      </c>
      <c r="G108" s="401">
        <v>0.35185185185185186</v>
      </c>
      <c r="H108" s="402">
        <v>0.5133437990580848</v>
      </c>
      <c r="I108" s="163"/>
      <c r="J108" s="391"/>
    </row>
    <row r="109" spans="1:10" ht="12.75">
      <c r="A109" s="392"/>
      <c r="B109" s="387" t="s">
        <v>398</v>
      </c>
      <c r="C109" s="401">
        <v>0.16595744680851063</v>
      </c>
      <c r="D109" s="401">
        <v>0.25862068965517243</v>
      </c>
      <c r="E109" s="401">
        <v>0.2222222222222222</v>
      </c>
      <c r="F109" s="401">
        <v>0.20512820512820512</v>
      </c>
      <c r="G109" s="401">
        <v>0.37037037037037035</v>
      </c>
      <c r="H109" s="402">
        <v>0.22291993720565148</v>
      </c>
      <c r="I109" s="163"/>
      <c r="J109" s="391"/>
    </row>
    <row r="110" spans="1:10" ht="12.75">
      <c r="A110" s="392"/>
      <c r="B110" s="387" t="s">
        <v>399</v>
      </c>
      <c r="C110" s="401">
        <v>0.05106382978723404</v>
      </c>
      <c r="D110" s="401">
        <v>0.040229885057471264</v>
      </c>
      <c r="E110" s="401">
        <v>0.07407407407407407</v>
      </c>
      <c r="F110" s="401">
        <v>0</v>
      </c>
      <c r="G110" s="401">
        <v>0.18518518518518517</v>
      </c>
      <c r="H110" s="402">
        <v>0.061224489795918366</v>
      </c>
      <c r="I110" s="163"/>
      <c r="J110" s="391"/>
    </row>
    <row r="111" spans="1:10" ht="12.75">
      <c r="A111" s="392"/>
      <c r="B111" s="387" t="s">
        <v>400</v>
      </c>
      <c r="C111" s="401">
        <v>0.00425531914893617</v>
      </c>
      <c r="D111" s="401">
        <v>0.017241379310344827</v>
      </c>
      <c r="E111" s="401">
        <v>0.007407407407407408</v>
      </c>
      <c r="F111" s="401">
        <v>0.02564102564102564</v>
      </c>
      <c r="G111" s="401">
        <v>0.018518518518518517</v>
      </c>
      <c r="H111" s="402">
        <v>0.01098901098901099</v>
      </c>
      <c r="I111" s="163"/>
      <c r="J111" s="391"/>
    </row>
    <row r="112" spans="1:10" ht="12.75">
      <c r="A112" s="409"/>
      <c r="B112" s="406" t="s">
        <v>125</v>
      </c>
      <c r="C112" s="149">
        <v>235</v>
      </c>
      <c r="D112" s="149">
        <v>174</v>
      </c>
      <c r="E112" s="149">
        <v>135</v>
      </c>
      <c r="F112" s="149">
        <v>39</v>
      </c>
      <c r="G112" s="149">
        <v>54</v>
      </c>
      <c r="H112" s="174">
        <v>637</v>
      </c>
      <c r="I112" s="163"/>
      <c r="J112" s="391"/>
    </row>
    <row r="113" spans="1:10" ht="12.75">
      <c r="A113" s="410" t="s">
        <v>401</v>
      </c>
      <c r="B113" s="384" t="s">
        <v>402</v>
      </c>
      <c r="C113" s="404"/>
      <c r="D113" s="404"/>
      <c r="E113" s="404"/>
      <c r="F113" s="404"/>
      <c r="G113" s="404"/>
      <c r="H113" s="405"/>
      <c r="I113" s="163"/>
      <c r="J113" s="391"/>
    </row>
    <row r="114" spans="1:10" ht="12.75">
      <c r="A114" s="386" t="s">
        <v>364</v>
      </c>
      <c r="B114" s="387" t="s">
        <v>403</v>
      </c>
      <c r="C114" s="399"/>
      <c r="D114" s="399"/>
      <c r="E114" s="399"/>
      <c r="F114" s="399"/>
      <c r="G114" s="399"/>
      <c r="H114" s="400"/>
      <c r="I114" s="163"/>
      <c r="J114" s="391"/>
    </row>
    <row r="115" spans="1:10" ht="12.75">
      <c r="A115" s="392"/>
      <c r="B115" s="387" t="s">
        <v>404</v>
      </c>
      <c r="C115" s="401">
        <v>0.6371308016877637</v>
      </c>
      <c r="D115" s="401">
        <v>0.5632183908045977</v>
      </c>
      <c r="E115" s="401">
        <v>0.5882352941176471</v>
      </c>
      <c r="F115" s="401">
        <v>0.48717948717948717</v>
      </c>
      <c r="G115" s="401">
        <v>0.6</v>
      </c>
      <c r="H115" s="402">
        <v>0.594383775351014</v>
      </c>
      <c r="I115" s="163"/>
      <c r="J115" s="391"/>
    </row>
    <row r="116" spans="1:10" ht="12.75">
      <c r="A116" s="392"/>
      <c r="B116" s="387" t="s">
        <v>405</v>
      </c>
      <c r="C116" s="401">
        <v>0.24472573839662448</v>
      </c>
      <c r="D116" s="401">
        <v>0.28160919540229884</v>
      </c>
      <c r="E116" s="401">
        <v>0.3088235294117647</v>
      </c>
      <c r="F116" s="401">
        <v>0.48717948717948717</v>
      </c>
      <c r="G116" s="401">
        <v>0.2909090909090909</v>
      </c>
      <c r="H116" s="402">
        <v>0.2870514820592824</v>
      </c>
      <c r="I116" s="163"/>
      <c r="J116" s="391"/>
    </row>
    <row r="117" spans="1:10" ht="12.75">
      <c r="A117" s="392"/>
      <c r="B117" s="387" t="s">
        <v>406</v>
      </c>
      <c r="C117" s="401">
        <v>0.07172995780590717</v>
      </c>
      <c r="D117" s="401">
        <v>0.09770114942528736</v>
      </c>
      <c r="E117" s="401">
        <v>0.07352941176470588</v>
      </c>
      <c r="F117" s="401">
        <v>0.02564102564102564</v>
      </c>
      <c r="G117" s="401">
        <v>0.05454545454545454</v>
      </c>
      <c r="H117" s="402">
        <v>0.0748829953198128</v>
      </c>
      <c r="I117" s="163"/>
      <c r="J117" s="391"/>
    </row>
    <row r="118" spans="1:10" ht="12.75">
      <c r="A118" s="392"/>
      <c r="B118" s="387" t="s">
        <v>407</v>
      </c>
      <c r="C118" s="401">
        <v>0.046413502109704644</v>
      </c>
      <c r="D118" s="401">
        <v>0.05747126436781609</v>
      </c>
      <c r="E118" s="401">
        <v>0.029411764705882353</v>
      </c>
      <c r="F118" s="401">
        <v>0</v>
      </c>
      <c r="G118" s="401">
        <v>0.05454545454545454</v>
      </c>
      <c r="H118" s="402">
        <v>0.0436817472698908</v>
      </c>
      <c r="I118" s="163"/>
      <c r="J118" s="391"/>
    </row>
    <row r="119" spans="1:10" ht="12.75">
      <c r="A119" s="393"/>
      <c r="B119" s="394" t="s">
        <v>125</v>
      </c>
      <c r="C119" s="395">
        <v>237</v>
      </c>
      <c r="D119" s="396">
        <v>174</v>
      </c>
      <c r="E119" s="396">
        <v>136</v>
      </c>
      <c r="F119" s="396">
        <v>39</v>
      </c>
      <c r="G119" s="396">
        <v>55</v>
      </c>
      <c r="H119" s="397">
        <v>641</v>
      </c>
      <c r="I119" s="163"/>
      <c r="J119" s="391"/>
    </row>
    <row r="120" spans="1:10" ht="12.75">
      <c r="A120" s="398" t="s">
        <v>371</v>
      </c>
      <c r="B120" s="387" t="s">
        <v>408</v>
      </c>
      <c r="C120" s="399"/>
      <c r="D120" s="399"/>
      <c r="E120" s="399"/>
      <c r="F120" s="399"/>
      <c r="G120" s="399"/>
      <c r="H120" s="400"/>
      <c r="I120" s="163"/>
      <c r="J120" s="391"/>
    </row>
    <row r="121" spans="1:10" ht="12.75">
      <c r="A121" s="392"/>
      <c r="B121" s="387" t="s">
        <v>404</v>
      </c>
      <c r="C121" s="401">
        <v>0.32489451476793246</v>
      </c>
      <c r="D121" s="401">
        <v>0.26436781609195403</v>
      </c>
      <c r="E121" s="401">
        <v>0.36764705882352944</v>
      </c>
      <c r="F121" s="401">
        <v>0.15789473684210525</v>
      </c>
      <c r="G121" s="401">
        <v>0.32727272727272727</v>
      </c>
      <c r="H121" s="402">
        <v>0.3078125</v>
      </c>
      <c r="I121" s="163"/>
      <c r="J121" s="391"/>
    </row>
    <row r="122" spans="1:10" ht="12.75">
      <c r="A122" s="392"/>
      <c r="B122" s="387" t="s">
        <v>405</v>
      </c>
      <c r="C122" s="401">
        <v>0.3628691983122363</v>
      </c>
      <c r="D122" s="401">
        <v>0.3505747126436782</v>
      </c>
      <c r="E122" s="401">
        <v>0.4632352941176471</v>
      </c>
      <c r="F122" s="401">
        <v>0.34210526315789475</v>
      </c>
      <c r="G122" s="401">
        <v>0.41818181818181815</v>
      </c>
      <c r="H122" s="402">
        <v>0.384375</v>
      </c>
      <c r="I122" s="163"/>
      <c r="J122" s="391"/>
    </row>
    <row r="123" spans="1:10" ht="12.75">
      <c r="A123" s="392"/>
      <c r="B123" s="387" t="s">
        <v>406</v>
      </c>
      <c r="C123" s="401">
        <v>0.1940928270042194</v>
      </c>
      <c r="D123" s="401">
        <v>0.2413793103448276</v>
      </c>
      <c r="E123" s="401">
        <v>0.11029411764705882</v>
      </c>
      <c r="F123" s="401">
        <v>0.42105263157894735</v>
      </c>
      <c r="G123" s="401">
        <v>0.14545454545454545</v>
      </c>
      <c r="H123" s="402">
        <v>0.1984375</v>
      </c>
      <c r="I123" s="163"/>
      <c r="J123" s="391"/>
    </row>
    <row r="124" spans="1:10" ht="12.75">
      <c r="A124" s="392"/>
      <c r="B124" s="387" t="s">
        <v>407</v>
      </c>
      <c r="C124" s="401">
        <v>0.11814345991561181</v>
      </c>
      <c r="D124" s="401">
        <v>0.14367816091954022</v>
      </c>
      <c r="E124" s="401">
        <v>0.058823529411764705</v>
      </c>
      <c r="F124" s="401">
        <v>0.07894736842105263</v>
      </c>
      <c r="G124" s="401">
        <v>0.10909090909090909</v>
      </c>
      <c r="H124" s="402">
        <v>0.109375</v>
      </c>
      <c r="I124" s="163"/>
      <c r="J124" s="391"/>
    </row>
    <row r="125" spans="1:10" ht="12.75">
      <c r="A125" s="393"/>
      <c r="B125" s="394" t="s">
        <v>125</v>
      </c>
      <c r="C125" s="395">
        <v>237</v>
      </c>
      <c r="D125" s="396">
        <v>174</v>
      </c>
      <c r="E125" s="396">
        <v>136</v>
      </c>
      <c r="F125" s="396">
        <v>38</v>
      </c>
      <c r="G125" s="396">
        <v>55</v>
      </c>
      <c r="H125" s="397">
        <v>640</v>
      </c>
      <c r="I125" s="163"/>
      <c r="J125" s="391"/>
    </row>
    <row r="126" spans="1:10" ht="12.75">
      <c r="A126" s="398" t="s">
        <v>373</v>
      </c>
      <c r="B126" s="387" t="s">
        <v>409</v>
      </c>
      <c r="C126" s="399"/>
      <c r="D126" s="399"/>
      <c r="E126" s="399"/>
      <c r="F126" s="399"/>
      <c r="G126" s="399"/>
      <c r="H126" s="400"/>
      <c r="I126" s="163"/>
      <c r="J126" s="391"/>
    </row>
    <row r="127" spans="1:10" ht="12.75">
      <c r="A127" s="392"/>
      <c r="B127" s="387" t="s">
        <v>404</v>
      </c>
      <c r="C127" s="401">
        <v>0.6540084388185654</v>
      </c>
      <c r="D127" s="401">
        <v>0.5517241379310345</v>
      </c>
      <c r="E127" s="401">
        <v>0.7573529411764706</v>
      </c>
      <c r="F127" s="401">
        <v>0.6842105263157895</v>
      </c>
      <c r="G127" s="401">
        <v>0.6545454545454545</v>
      </c>
      <c r="H127" s="402">
        <v>0.65</v>
      </c>
      <c r="I127" s="163"/>
      <c r="J127" s="391"/>
    </row>
    <row r="128" spans="1:10" ht="12.75">
      <c r="A128" s="392"/>
      <c r="B128" s="387" t="s">
        <v>405</v>
      </c>
      <c r="C128" s="401">
        <v>0.21940928270042195</v>
      </c>
      <c r="D128" s="401">
        <v>0.27011494252873564</v>
      </c>
      <c r="E128" s="401">
        <v>0.18382352941176472</v>
      </c>
      <c r="F128" s="401">
        <v>0.18421052631578946</v>
      </c>
      <c r="G128" s="401">
        <v>0.2545454545454545</v>
      </c>
      <c r="H128" s="402">
        <v>0.2265625</v>
      </c>
      <c r="I128" s="163"/>
      <c r="J128" s="391"/>
    </row>
    <row r="129" spans="1:10" ht="12.75">
      <c r="A129" s="392"/>
      <c r="B129" s="387" t="s">
        <v>406</v>
      </c>
      <c r="C129" s="401">
        <v>0.08438818565400844</v>
      </c>
      <c r="D129" s="401">
        <v>0.13218390804597702</v>
      </c>
      <c r="E129" s="401">
        <v>0.04411764705882353</v>
      </c>
      <c r="F129" s="401">
        <v>0.02631578947368421</v>
      </c>
      <c r="G129" s="401">
        <v>0.09090909090909091</v>
      </c>
      <c r="H129" s="402">
        <v>0.0859375</v>
      </c>
      <c r="I129" s="163"/>
      <c r="J129" s="391"/>
    </row>
    <row r="130" spans="1:10" ht="12.75">
      <c r="A130" s="392"/>
      <c r="B130" s="387" t="s">
        <v>407</v>
      </c>
      <c r="C130" s="401">
        <v>0.04219409282700422</v>
      </c>
      <c r="D130" s="401">
        <v>0.04597701149425287</v>
      </c>
      <c r="E130" s="401">
        <v>0.014705882352941176</v>
      </c>
      <c r="F130" s="401">
        <v>0.10526315789473684</v>
      </c>
      <c r="G130" s="401">
        <v>0</v>
      </c>
      <c r="H130" s="402">
        <v>0.0375</v>
      </c>
      <c r="I130" s="163"/>
      <c r="J130" s="391"/>
    </row>
    <row r="131" spans="1:10" ht="12.75">
      <c r="A131" s="122"/>
      <c r="B131" s="406" t="s">
        <v>125</v>
      </c>
      <c r="C131" s="149">
        <v>237</v>
      </c>
      <c r="D131" s="149">
        <v>174</v>
      </c>
      <c r="E131" s="149">
        <v>136</v>
      </c>
      <c r="F131" s="149">
        <v>38</v>
      </c>
      <c r="G131" s="149">
        <v>55</v>
      </c>
      <c r="H131" s="174">
        <v>640</v>
      </c>
      <c r="I131" s="163"/>
      <c r="J131" s="391"/>
    </row>
    <row r="132" spans="1:10" ht="12.75">
      <c r="A132" s="407" t="s">
        <v>312</v>
      </c>
      <c r="B132" s="408" t="s">
        <v>304</v>
      </c>
      <c r="C132" s="404"/>
      <c r="D132" s="404"/>
      <c r="E132" s="404"/>
      <c r="F132" s="404"/>
      <c r="G132" s="404"/>
      <c r="H132" s="405"/>
      <c r="I132" s="163"/>
      <c r="J132" s="391"/>
    </row>
    <row r="133" spans="1:10" ht="12.75">
      <c r="A133" s="392"/>
      <c r="B133" s="387" t="s">
        <v>305</v>
      </c>
      <c r="C133" s="399"/>
      <c r="D133" s="399"/>
      <c r="E133" s="399"/>
      <c r="F133" s="399"/>
      <c r="G133" s="399"/>
      <c r="H133" s="400"/>
      <c r="I133" s="163"/>
      <c r="J133" s="391"/>
    </row>
    <row r="134" spans="1:10" ht="12.75">
      <c r="A134" s="392"/>
      <c r="B134" s="387" t="s">
        <v>306</v>
      </c>
      <c r="C134" s="401">
        <v>0.08085106382978724</v>
      </c>
      <c r="D134" s="401">
        <v>0.1206896551724138</v>
      </c>
      <c r="E134" s="401">
        <v>0.09022556390977443</v>
      </c>
      <c r="F134" s="401">
        <v>0.10256410256410256</v>
      </c>
      <c r="G134" s="401">
        <v>0.05454545454545454</v>
      </c>
      <c r="H134" s="402">
        <v>0.09276729559748427</v>
      </c>
      <c r="I134" s="163"/>
      <c r="J134" s="391"/>
    </row>
    <row r="135" spans="1:10" ht="12.75">
      <c r="A135" s="392"/>
      <c r="B135" s="387" t="s">
        <v>307</v>
      </c>
      <c r="C135" s="401">
        <v>0.3574468085106383</v>
      </c>
      <c r="D135" s="401">
        <v>0.3735632183908046</v>
      </c>
      <c r="E135" s="401">
        <v>0.40601503759398494</v>
      </c>
      <c r="F135" s="401">
        <v>0.358974358974359</v>
      </c>
      <c r="G135" s="401">
        <v>0.38181818181818183</v>
      </c>
      <c r="H135" s="402">
        <v>0.3742138364779874</v>
      </c>
      <c r="I135" s="163"/>
      <c r="J135" s="391"/>
    </row>
    <row r="136" spans="1:10" ht="12.75">
      <c r="A136" s="392"/>
      <c r="B136" s="387" t="s">
        <v>308</v>
      </c>
      <c r="C136" s="401">
        <v>0.4723404255319149</v>
      </c>
      <c r="D136" s="401">
        <v>0.42528735632183906</v>
      </c>
      <c r="E136" s="401">
        <v>0.44360902255639095</v>
      </c>
      <c r="F136" s="401">
        <v>0.48717948717948717</v>
      </c>
      <c r="G136" s="401">
        <v>0.5272727272727272</v>
      </c>
      <c r="H136" s="402">
        <v>0.4591194968553459</v>
      </c>
      <c r="I136" s="163"/>
      <c r="J136" s="391"/>
    </row>
    <row r="137" spans="1:10" ht="12.75">
      <c r="A137" s="392"/>
      <c r="B137" s="387" t="s">
        <v>309</v>
      </c>
      <c r="C137" s="401">
        <v>0.08085106382978724</v>
      </c>
      <c r="D137" s="401">
        <v>0.08045977011494253</v>
      </c>
      <c r="E137" s="401">
        <v>0.05263157894736842</v>
      </c>
      <c r="F137" s="401">
        <v>0.05128205128205128</v>
      </c>
      <c r="G137" s="401">
        <v>0</v>
      </c>
      <c r="H137" s="402">
        <v>0.0660377358490566</v>
      </c>
      <c r="I137" s="163"/>
      <c r="J137" s="391"/>
    </row>
    <row r="138" spans="1:10" ht="12.75">
      <c r="A138" s="392"/>
      <c r="B138" s="387" t="s">
        <v>310</v>
      </c>
      <c r="C138" s="401">
        <v>0.00851063829787234</v>
      </c>
      <c r="D138" s="401">
        <v>0</v>
      </c>
      <c r="E138" s="401">
        <v>0.007518796992481203</v>
      </c>
      <c r="F138" s="401">
        <v>0</v>
      </c>
      <c r="G138" s="401">
        <v>0.03636363636363636</v>
      </c>
      <c r="H138" s="402">
        <v>0.007861635220125786</v>
      </c>
      <c r="I138" s="163"/>
      <c r="J138" s="391"/>
    </row>
    <row r="139" spans="1:10" ht="12.75">
      <c r="A139" s="409"/>
      <c r="B139" s="406" t="s">
        <v>125</v>
      </c>
      <c r="C139" s="149">
        <v>235</v>
      </c>
      <c r="D139" s="149">
        <v>174</v>
      </c>
      <c r="E139" s="149">
        <v>133</v>
      </c>
      <c r="F139" s="149">
        <v>39</v>
      </c>
      <c r="G139" s="149">
        <v>55</v>
      </c>
      <c r="H139" s="174">
        <v>636</v>
      </c>
      <c r="I139" s="163"/>
      <c r="J139" s="391"/>
    </row>
    <row r="140" spans="1:10" ht="12.75">
      <c r="A140" s="410" t="s">
        <v>410</v>
      </c>
      <c r="B140" s="384" t="s">
        <v>411</v>
      </c>
      <c r="C140" s="404"/>
      <c r="D140" s="404"/>
      <c r="E140" s="404"/>
      <c r="F140" s="404"/>
      <c r="G140" s="404"/>
      <c r="H140" s="405"/>
      <c r="I140" s="163"/>
      <c r="J140" s="391"/>
    </row>
    <row r="141" spans="1:10" ht="12.75">
      <c r="A141" s="386" t="s">
        <v>364</v>
      </c>
      <c r="B141" s="387" t="s">
        <v>412</v>
      </c>
      <c r="C141" s="399"/>
      <c r="D141" s="399"/>
      <c r="E141" s="399"/>
      <c r="F141" s="399"/>
      <c r="G141" s="399"/>
      <c r="H141" s="400"/>
      <c r="I141" s="163"/>
      <c r="J141" s="391"/>
    </row>
    <row r="142" spans="1:10" ht="12.75">
      <c r="A142" s="392"/>
      <c r="B142" s="387" t="s">
        <v>413</v>
      </c>
      <c r="C142" s="401">
        <v>0.2606837606837607</v>
      </c>
      <c r="D142" s="401">
        <v>0.28160919540229884</v>
      </c>
      <c r="E142" s="401">
        <v>0.2857142857142857</v>
      </c>
      <c r="F142" s="401">
        <v>0.2564102564102564</v>
      </c>
      <c r="G142" s="401">
        <v>0.2962962962962963</v>
      </c>
      <c r="H142" s="402">
        <v>0.2744479495268139</v>
      </c>
      <c r="I142" s="163"/>
      <c r="J142" s="391"/>
    </row>
    <row r="143" spans="1:10" ht="12.75">
      <c r="A143" s="392"/>
      <c r="B143" s="387" t="s">
        <v>414</v>
      </c>
      <c r="C143" s="401">
        <v>0.3076923076923077</v>
      </c>
      <c r="D143" s="401">
        <v>0.3103448275862069</v>
      </c>
      <c r="E143" s="401">
        <v>0.42105263157894735</v>
      </c>
      <c r="F143" s="401">
        <v>0.38461538461538464</v>
      </c>
      <c r="G143" s="401">
        <v>0.46296296296296297</v>
      </c>
      <c r="H143" s="402">
        <v>0.3501577287066246</v>
      </c>
      <c r="I143" s="163"/>
      <c r="J143" s="391"/>
    </row>
    <row r="144" spans="1:10" ht="12.75">
      <c r="A144" s="392"/>
      <c r="B144" s="387" t="s">
        <v>415</v>
      </c>
      <c r="C144" s="401">
        <v>0.43162393162393164</v>
      </c>
      <c r="D144" s="401">
        <v>0.40804597701149425</v>
      </c>
      <c r="E144" s="401">
        <v>0.2932330827067669</v>
      </c>
      <c r="F144" s="401">
        <v>0.358974358974359</v>
      </c>
      <c r="G144" s="401">
        <v>0.24074074074074073</v>
      </c>
      <c r="H144" s="402">
        <v>0.3753943217665615</v>
      </c>
      <c r="I144" s="163"/>
      <c r="J144" s="391"/>
    </row>
    <row r="145" spans="1:10" ht="12.75">
      <c r="A145" s="393"/>
      <c r="B145" s="394" t="s">
        <v>125</v>
      </c>
      <c r="C145" s="395">
        <v>234</v>
      </c>
      <c r="D145" s="396">
        <v>174</v>
      </c>
      <c r="E145" s="396">
        <v>133</v>
      </c>
      <c r="F145" s="396">
        <v>39</v>
      </c>
      <c r="G145" s="396">
        <v>54</v>
      </c>
      <c r="H145" s="397">
        <v>634</v>
      </c>
      <c r="I145" s="163"/>
      <c r="J145" s="391"/>
    </row>
    <row r="146" spans="1:10" ht="12.75">
      <c r="A146" s="398" t="s">
        <v>371</v>
      </c>
      <c r="B146" s="387" t="s">
        <v>416</v>
      </c>
      <c r="C146" s="399"/>
      <c r="D146" s="399"/>
      <c r="E146" s="399"/>
      <c r="F146" s="399"/>
      <c r="G146" s="399"/>
      <c r="H146" s="400"/>
      <c r="I146" s="163"/>
      <c r="J146" s="391"/>
    </row>
    <row r="147" spans="1:10" ht="12.75">
      <c r="A147" s="392"/>
      <c r="B147" s="387" t="s">
        <v>413</v>
      </c>
      <c r="C147" s="401">
        <v>0.2851063829787234</v>
      </c>
      <c r="D147" s="401">
        <v>0.10919540229885058</v>
      </c>
      <c r="E147" s="401">
        <v>0.17293233082706766</v>
      </c>
      <c r="F147" s="401">
        <v>0.15384615384615385</v>
      </c>
      <c r="G147" s="401">
        <v>0.2727272727272727</v>
      </c>
      <c r="H147" s="402">
        <v>0.20440251572327045</v>
      </c>
      <c r="I147" s="163"/>
      <c r="J147" s="391"/>
    </row>
    <row r="148" spans="1:10" ht="12.75">
      <c r="A148" s="392"/>
      <c r="B148" s="387" t="s">
        <v>414</v>
      </c>
      <c r="C148" s="401">
        <v>0.3404255319148936</v>
      </c>
      <c r="D148" s="401">
        <v>0.3505747126436782</v>
      </c>
      <c r="E148" s="401">
        <v>0.3684210526315789</v>
      </c>
      <c r="F148" s="401">
        <v>0.3076923076923077</v>
      </c>
      <c r="G148" s="401">
        <v>0.36363636363636365</v>
      </c>
      <c r="H148" s="402">
        <v>0.3490566037735849</v>
      </c>
      <c r="I148" s="163"/>
      <c r="J148" s="391"/>
    </row>
    <row r="149" spans="1:10" ht="12.75">
      <c r="A149" s="392"/>
      <c r="B149" s="387" t="s">
        <v>415</v>
      </c>
      <c r="C149" s="401">
        <v>0.37446808510638296</v>
      </c>
      <c r="D149" s="401">
        <v>0.5402298850574713</v>
      </c>
      <c r="E149" s="401">
        <v>0.45864661654135336</v>
      </c>
      <c r="F149" s="401">
        <v>0.5384615384615384</v>
      </c>
      <c r="G149" s="401">
        <v>0.36363636363636365</v>
      </c>
      <c r="H149" s="402">
        <v>0.44654088050314467</v>
      </c>
      <c r="I149" s="163"/>
      <c r="J149" s="391"/>
    </row>
    <row r="150" spans="1:10" ht="12.75">
      <c r="A150" s="393"/>
      <c r="B150" s="394" t="s">
        <v>125</v>
      </c>
      <c r="C150" s="395">
        <v>235</v>
      </c>
      <c r="D150" s="396">
        <v>174</v>
      </c>
      <c r="E150" s="396">
        <v>133</v>
      </c>
      <c r="F150" s="396">
        <v>39</v>
      </c>
      <c r="G150" s="396">
        <v>55</v>
      </c>
      <c r="H150" s="397">
        <v>636</v>
      </c>
      <c r="I150" s="163"/>
      <c r="J150" s="391"/>
    </row>
    <row r="151" spans="1:9" ht="12.75">
      <c r="A151" s="162" t="s">
        <v>0</v>
      </c>
      <c r="B151" s="128"/>
      <c r="C151" s="128"/>
      <c r="D151" s="128"/>
      <c r="E151" s="128"/>
      <c r="F151" s="128"/>
      <c r="G151" s="128"/>
      <c r="H151" s="136"/>
      <c r="I151" s="163"/>
    </row>
    <row r="152" spans="1:9" ht="12.75">
      <c r="A152" s="376" t="s">
        <v>1</v>
      </c>
      <c r="B152" s="377"/>
      <c r="C152" s="126"/>
      <c r="D152" s="126"/>
      <c r="E152" s="126"/>
      <c r="F152" s="126"/>
      <c r="G152" s="126"/>
      <c r="H152" s="139"/>
      <c r="I152" s="163"/>
    </row>
    <row r="153" spans="1:9" ht="12.75">
      <c r="A153" s="165" t="s">
        <v>361</v>
      </c>
      <c r="B153" s="377"/>
      <c r="C153" s="126"/>
      <c r="D153" s="126"/>
      <c r="E153" s="126"/>
      <c r="F153" s="126"/>
      <c r="G153" s="126"/>
      <c r="H153" s="139"/>
      <c r="I153" s="163"/>
    </row>
    <row r="154" spans="1:9" ht="12.75">
      <c r="A154" s="378" t="s">
        <v>115</v>
      </c>
      <c r="B154" s="379"/>
      <c r="C154" s="123"/>
      <c r="D154" s="123"/>
      <c r="E154" s="123"/>
      <c r="F154" s="123"/>
      <c r="G154" s="123"/>
      <c r="H154" s="140"/>
      <c r="I154" s="163"/>
    </row>
    <row r="155" spans="1:9" ht="4.5" customHeight="1">
      <c r="A155" s="380"/>
      <c r="B155" s="136"/>
      <c r="C155" s="127"/>
      <c r="D155" s="128"/>
      <c r="E155" s="128"/>
      <c r="F155" s="128"/>
      <c r="G155" s="128"/>
      <c r="H155" s="136"/>
      <c r="I155" s="163"/>
    </row>
    <row r="156" spans="1:9" ht="14.25" customHeight="1">
      <c r="A156" s="119" t="s">
        <v>186</v>
      </c>
      <c r="B156" s="120"/>
      <c r="C156" s="121" t="s">
        <v>61</v>
      </c>
      <c r="D156" s="63" t="s">
        <v>62</v>
      </c>
      <c r="E156" s="63" t="s">
        <v>63</v>
      </c>
      <c r="F156" s="63" t="s">
        <v>64</v>
      </c>
      <c r="G156" s="63" t="s">
        <v>65</v>
      </c>
      <c r="H156" s="64" t="s">
        <v>21</v>
      </c>
      <c r="I156" s="163"/>
    </row>
    <row r="157" spans="1:10" ht="12.75">
      <c r="A157" s="398" t="s">
        <v>373</v>
      </c>
      <c r="B157" s="387" t="s">
        <v>417</v>
      </c>
      <c r="C157" s="399"/>
      <c r="D157" s="399"/>
      <c r="E157" s="399"/>
      <c r="F157" s="399"/>
      <c r="G157" s="399"/>
      <c r="H157" s="400"/>
      <c r="I157" s="163"/>
      <c r="J157" s="391"/>
    </row>
    <row r="158" spans="1:10" ht="12.75">
      <c r="A158" s="392"/>
      <c r="B158" s="387" t="s">
        <v>413</v>
      </c>
      <c r="C158" s="401">
        <v>0.35319148936170214</v>
      </c>
      <c r="D158" s="401">
        <v>0.26011560693641617</v>
      </c>
      <c r="E158" s="401">
        <v>0.4148148148148148</v>
      </c>
      <c r="F158" s="401">
        <v>0.358974358974359</v>
      </c>
      <c r="G158" s="401">
        <v>0.43636363636363634</v>
      </c>
      <c r="H158" s="402">
        <v>0.34850863422291994</v>
      </c>
      <c r="I158" s="163"/>
      <c r="J158" s="391"/>
    </row>
    <row r="159" spans="1:10" ht="12.75">
      <c r="A159" s="392"/>
      <c r="B159" s="387" t="s">
        <v>414</v>
      </c>
      <c r="C159" s="401">
        <v>0.2680851063829787</v>
      </c>
      <c r="D159" s="401">
        <v>0.28901734104046245</v>
      </c>
      <c r="E159" s="401">
        <v>0.34814814814814815</v>
      </c>
      <c r="F159" s="401">
        <v>0.358974358974359</v>
      </c>
      <c r="G159" s="401">
        <v>0.2727272727272727</v>
      </c>
      <c r="H159" s="402">
        <v>0.2967032967032967</v>
      </c>
      <c r="I159" s="163"/>
      <c r="J159" s="391"/>
    </row>
    <row r="160" spans="1:10" ht="12.75">
      <c r="A160" s="392"/>
      <c r="B160" s="387" t="s">
        <v>415</v>
      </c>
      <c r="C160" s="401">
        <v>0.37872340425531914</v>
      </c>
      <c r="D160" s="401">
        <v>0.4508670520231214</v>
      </c>
      <c r="E160" s="401">
        <v>0.23703703703703705</v>
      </c>
      <c r="F160" s="401">
        <v>0.28205128205128205</v>
      </c>
      <c r="G160" s="401">
        <v>0.2909090909090909</v>
      </c>
      <c r="H160" s="402">
        <v>0.35478806907378335</v>
      </c>
      <c r="I160" s="163"/>
      <c r="J160" s="391"/>
    </row>
    <row r="161" spans="1:10" ht="12.75">
      <c r="A161" s="393"/>
      <c r="B161" s="394" t="s">
        <v>125</v>
      </c>
      <c r="C161" s="395">
        <v>235</v>
      </c>
      <c r="D161" s="396">
        <v>173</v>
      </c>
      <c r="E161" s="396">
        <v>135</v>
      </c>
      <c r="F161" s="396">
        <v>39</v>
      </c>
      <c r="G161" s="396">
        <v>55</v>
      </c>
      <c r="H161" s="397">
        <v>637</v>
      </c>
      <c r="I161" s="163"/>
      <c r="J161" s="391"/>
    </row>
    <row r="162" spans="1:10" ht="12.75">
      <c r="A162" s="398" t="s">
        <v>376</v>
      </c>
      <c r="B162" s="387" t="s">
        <v>418</v>
      </c>
      <c r="C162" s="399"/>
      <c r="D162" s="399"/>
      <c r="E162" s="399"/>
      <c r="F162" s="399"/>
      <c r="G162" s="399"/>
      <c r="H162" s="400"/>
      <c r="I162" s="163"/>
      <c r="J162" s="391"/>
    </row>
    <row r="163" spans="1:10" ht="12.75">
      <c r="A163" s="392"/>
      <c r="B163" s="387" t="s">
        <v>413</v>
      </c>
      <c r="C163" s="401">
        <v>0.2851063829787234</v>
      </c>
      <c r="D163" s="401">
        <v>0.1839080459770115</v>
      </c>
      <c r="E163" s="401">
        <v>0.3333333333333333</v>
      </c>
      <c r="F163" s="401">
        <v>0.3076923076923077</v>
      </c>
      <c r="G163" s="401">
        <v>0.3090909090909091</v>
      </c>
      <c r="H163" s="402">
        <v>0.2711598746081505</v>
      </c>
      <c r="I163" s="163"/>
      <c r="J163" s="391"/>
    </row>
    <row r="164" spans="1:10" ht="12.75">
      <c r="A164" s="392"/>
      <c r="B164" s="387" t="s">
        <v>414</v>
      </c>
      <c r="C164" s="401">
        <v>0.3191489361702128</v>
      </c>
      <c r="D164" s="401">
        <v>0.2988505747126437</v>
      </c>
      <c r="E164" s="401">
        <v>0.37037037037037035</v>
      </c>
      <c r="F164" s="401">
        <v>0.28205128205128205</v>
      </c>
      <c r="G164" s="401">
        <v>0.36363636363636365</v>
      </c>
      <c r="H164" s="402">
        <v>0.32601880877742945</v>
      </c>
      <c r="I164" s="163"/>
      <c r="J164" s="391"/>
    </row>
    <row r="165" spans="1:10" ht="12.75">
      <c r="A165" s="392"/>
      <c r="B165" s="387" t="s">
        <v>415</v>
      </c>
      <c r="C165" s="401">
        <v>0.39574468085106385</v>
      </c>
      <c r="D165" s="401">
        <v>0.5172413793103449</v>
      </c>
      <c r="E165" s="401">
        <v>0.2962962962962963</v>
      </c>
      <c r="F165" s="401">
        <v>0.41025641025641024</v>
      </c>
      <c r="G165" s="401">
        <v>0.32727272727272727</v>
      </c>
      <c r="H165" s="402">
        <v>0.40282131661442006</v>
      </c>
      <c r="I165" s="163"/>
      <c r="J165" s="391"/>
    </row>
    <row r="166" spans="1:10" ht="12.75">
      <c r="A166" s="393"/>
      <c r="B166" s="394" t="s">
        <v>125</v>
      </c>
      <c r="C166" s="395">
        <v>235</v>
      </c>
      <c r="D166" s="396">
        <v>174</v>
      </c>
      <c r="E166" s="396">
        <v>135</v>
      </c>
      <c r="F166" s="396">
        <v>39</v>
      </c>
      <c r="G166" s="396">
        <v>55</v>
      </c>
      <c r="H166" s="397">
        <v>638</v>
      </c>
      <c r="I166" s="163"/>
      <c r="J166" s="391"/>
    </row>
    <row r="167" spans="1:10" ht="12.75">
      <c r="A167" s="398" t="s">
        <v>378</v>
      </c>
      <c r="B167" s="387" t="s">
        <v>419</v>
      </c>
      <c r="C167" s="399"/>
      <c r="D167" s="399"/>
      <c r="E167" s="399"/>
      <c r="F167" s="399"/>
      <c r="G167" s="399"/>
      <c r="H167" s="400"/>
      <c r="I167" s="163"/>
      <c r="J167" s="391"/>
    </row>
    <row r="168" spans="1:10" ht="12.75">
      <c r="A168" s="392"/>
      <c r="B168" s="387" t="s">
        <v>413</v>
      </c>
      <c r="C168" s="401">
        <v>0.41702127659574467</v>
      </c>
      <c r="D168" s="401">
        <v>0.26436781609195403</v>
      </c>
      <c r="E168" s="401">
        <v>0.362962962962963</v>
      </c>
      <c r="F168" s="401">
        <v>0.358974358974359</v>
      </c>
      <c r="G168" s="401">
        <v>0.38181818181818183</v>
      </c>
      <c r="H168" s="402">
        <v>0.3573667711598746</v>
      </c>
      <c r="I168" s="163"/>
      <c r="J168" s="391"/>
    </row>
    <row r="169" spans="1:10" ht="12.75">
      <c r="A169" s="392"/>
      <c r="B169" s="387" t="s">
        <v>414</v>
      </c>
      <c r="C169" s="401">
        <v>0.34893617021276596</v>
      </c>
      <c r="D169" s="401">
        <v>0.3850574712643678</v>
      </c>
      <c r="E169" s="401">
        <v>0.4</v>
      </c>
      <c r="F169" s="401">
        <v>0.3333333333333333</v>
      </c>
      <c r="G169" s="401">
        <v>0.38181818181818183</v>
      </c>
      <c r="H169" s="402">
        <v>0.3714733542319749</v>
      </c>
      <c r="I169" s="163"/>
      <c r="J169" s="391"/>
    </row>
    <row r="170" spans="1:10" ht="12.75">
      <c r="A170" s="392"/>
      <c r="B170" s="387" t="s">
        <v>415</v>
      </c>
      <c r="C170" s="401">
        <v>0.23404255319148937</v>
      </c>
      <c r="D170" s="401">
        <v>0.3505747126436782</v>
      </c>
      <c r="E170" s="401">
        <v>0.23703703703703705</v>
      </c>
      <c r="F170" s="401">
        <v>0.3076923076923077</v>
      </c>
      <c r="G170" s="401">
        <v>0.23636363636363636</v>
      </c>
      <c r="H170" s="402">
        <v>0.2711598746081505</v>
      </c>
      <c r="I170" s="163"/>
      <c r="J170" s="391"/>
    </row>
    <row r="171" spans="1:10" ht="12.75">
      <c r="A171" s="393"/>
      <c r="B171" s="394" t="s">
        <v>125</v>
      </c>
      <c r="C171" s="395">
        <v>235</v>
      </c>
      <c r="D171" s="396">
        <v>174</v>
      </c>
      <c r="E171" s="396">
        <v>135</v>
      </c>
      <c r="F171" s="396">
        <v>39</v>
      </c>
      <c r="G171" s="396">
        <v>55</v>
      </c>
      <c r="H171" s="397">
        <v>638</v>
      </c>
      <c r="I171" s="163"/>
      <c r="J171" s="391"/>
    </row>
    <row r="172" spans="1:10" ht="12.75">
      <c r="A172" s="398" t="s">
        <v>380</v>
      </c>
      <c r="B172" s="387" t="s">
        <v>420</v>
      </c>
      <c r="C172" s="399"/>
      <c r="D172" s="399"/>
      <c r="E172" s="399"/>
      <c r="F172" s="399"/>
      <c r="G172" s="399"/>
      <c r="H172" s="400"/>
      <c r="I172" s="163"/>
      <c r="J172" s="391"/>
    </row>
    <row r="173" spans="1:10" ht="12.75">
      <c r="A173" s="392"/>
      <c r="B173" s="387" t="s">
        <v>413</v>
      </c>
      <c r="C173" s="401">
        <v>0.13191489361702127</v>
      </c>
      <c r="D173" s="401">
        <v>0.022988505747126436</v>
      </c>
      <c r="E173" s="401">
        <v>0.05223880597014925</v>
      </c>
      <c r="F173" s="401">
        <v>0.07692307692307693</v>
      </c>
      <c r="G173" s="401">
        <v>0.037037037037037035</v>
      </c>
      <c r="H173" s="402">
        <v>0.07389937106918239</v>
      </c>
      <c r="I173" s="163"/>
      <c r="J173" s="391"/>
    </row>
    <row r="174" spans="1:10" ht="12.75">
      <c r="A174" s="392"/>
      <c r="B174" s="387" t="s">
        <v>414</v>
      </c>
      <c r="C174" s="401">
        <v>0.17446808510638298</v>
      </c>
      <c r="D174" s="401">
        <v>0.16666666666666666</v>
      </c>
      <c r="E174" s="401">
        <v>0.208955223880597</v>
      </c>
      <c r="F174" s="401">
        <v>0.1282051282051282</v>
      </c>
      <c r="G174" s="401">
        <v>0.18518518518518517</v>
      </c>
      <c r="H174" s="402">
        <v>0.17767295597484276</v>
      </c>
      <c r="I174" s="163"/>
      <c r="J174" s="391"/>
    </row>
    <row r="175" spans="1:10" ht="12.75">
      <c r="A175" s="392"/>
      <c r="B175" s="387" t="s">
        <v>415</v>
      </c>
      <c r="C175" s="401">
        <v>0.6936170212765957</v>
      </c>
      <c r="D175" s="401">
        <v>0.8103448275862069</v>
      </c>
      <c r="E175" s="401">
        <v>0.7388059701492538</v>
      </c>
      <c r="F175" s="401">
        <v>0.7948717948717948</v>
      </c>
      <c r="G175" s="401">
        <v>0.7777777777777778</v>
      </c>
      <c r="H175" s="402">
        <v>0.7484276729559748</v>
      </c>
      <c r="I175" s="163"/>
      <c r="J175" s="391"/>
    </row>
    <row r="176" spans="1:10" ht="12.75">
      <c r="A176" s="393"/>
      <c r="B176" s="394" t="s">
        <v>125</v>
      </c>
      <c r="C176" s="395">
        <v>235</v>
      </c>
      <c r="D176" s="396">
        <v>174</v>
      </c>
      <c r="E176" s="396">
        <v>134</v>
      </c>
      <c r="F176" s="396">
        <v>39</v>
      </c>
      <c r="G176" s="396">
        <v>54</v>
      </c>
      <c r="H176" s="397">
        <v>636</v>
      </c>
      <c r="I176" s="163"/>
      <c r="J176" s="391"/>
    </row>
    <row r="177" spans="1:10" ht="12.75">
      <c r="A177" s="398" t="s">
        <v>382</v>
      </c>
      <c r="B177" s="387" t="s">
        <v>421</v>
      </c>
      <c r="C177" s="399"/>
      <c r="D177" s="399"/>
      <c r="E177" s="399"/>
      <c r="F177" s="399"/>
      <c r="G177" s="399"/>
      <c r="H177" s="400"/>
      <c r="I177" s="163"/>
      <c r="J177" s="391"/>
    </row>
    <row r="178" spans="1:10" ht="12.75">
      <c r="A178" s="392"/>
      <c r="B178" s="387" t="s">
        <v>413</v>
      </c>
      <c r="C178" s="401">
        <v>0.23076923076923078</v>
      </c>
      <c r="D178" s="401">
        <v>0.29310344827586204</v>
      </c>
      <c r="E178" s="401">
        <v>0.3161764705882353</v>
      </c>
      <c r="F178" s="401">
        <v>0.23076923076923078</v>
      </c>
      <c r="G178" s="401">
        <v>0.4</v>
      </c>
      <c r="H178" s="402">
        <v>0.28056426332288403</v>
      </c>
      <c r="I178" s="163"/>
      <c r="J178" s="391"/>
    </row>
    <row r="179" spans="1:10" ht="12.75">
      <c r="A179" s="392"/>
      <c r="B179" s="387" t="s">
        <v>414</v>
      </c>
      <c r="C179" s="401">
        <v>0.26495726495726496</v>
      </c>
      <c r="D179" s="401">
        <v>0.27011494252873564</v>
      </c>
      <c r="E179" s="401">
        <v>0.3382352941176471</v>
      </c>
      <c r="F179" s="401">
        <v>0.20512820512820512</v>
      </c>
      <c r="G179" s="401">
        <v>0.2909090909090909</v>
      </c>
      <c r="H179" s="402">
        <v>0.28056426332288403</v>
      </c>
      <c r="I179" s="163"/>
      <c r="J179" s="391"/>
    </row>
    <row r="180" spans="1:10" ht="12.75">
      <c r="A180" s="392"/>
      <c r="B180" s="387" t="s">
        <v>415</v>
      </c>
      <c r="C180" s="401">
        <v>0.5042735042735043</v>
      </c>
      <c r="D180" s="401">
        <v>0.4367816091954023</v>
      </c>
      <c r="E180" s="401">
        <v>0.34558823529411764</v>
      </c>
      <c r="F180" s="401">
        <v>0.5641025641025641</v>
      </c>
      <c r="G180" s="401">
        <v>0.3090909090909091</v>
      </c>
      <c r="H180" s="402">
        <v>0.438871473354232</v>
      </c>
      <c r="I180" s="163"/>
      <c r="J180" s="391"/>
    </row>
    <row r="181" spans="1:10" ht="12.75">
      <c r="A181" s="393"/>
      <c r="B181" s="394" t="s">
        <v>125</v>
      </c>
      <c r="C181" s="395">
        <v>234</v>
      </c>
      <c r="D181" s="396">
        <v>174</v>
      </c>
      <c r="E181" s="396">
        <v>136</v>
      </c>
      <c r="F181" s="396">
        <v>39</v>
      </c>
      <c r="G181" s="396">
        <v>55</v>
      </c>
      <c r="H181" s="397">
        <v>638</v>
      </c>
      <c r="I181" s="163"/>
      <c r="J181" s="391"/>
    </row>
    <row r="182" spans="1:10" ht="12.75">
      <c r="A182" s="398" t="s">
        <v>384</v>
      </c>
      <c r="B182" s="387" t="s">
        <v>422</v>
      </c>
      <c r="C182" s="399"/>
      <c r="D182" s="399"/>
      <c r="E182" s="399"/>
      <c r="F182" s="399"/>
      <c r="G182" s="399"/>
      <c r="H182" s="400"/>
      <c r="I182" s="163"/>
      <c r="J182" s="391"/>
    </row>
    <row r="183" spans="1:10" ht="12.75">
      <c r="A183" s="392"/>
      <c r="B183" s="387" t="s">
        <v>413</v>
      </c>
      <c r="C183" s="401">
        <v>0.2680851063829787</v>
      </c>
      <c r="D183" s="401">
        <v>0.10919540229885058</v>
      </c>
      <c r="E183" s="401">
        <v>0.1259259259259259</v>
      </c>
      <c r="F183" s="401">
        <v>0.20512820512820512</v>
      </c>
      <c r="G183" s="401">
        <v>0.12962962962962962</v>
      </c>
      <c r="H183" s="402">
        <v>0.17896389324960754</v>
      </c>
      <c r="I183" s="163"/>
      <c r="J183" s="391"/>
    </row>
    <row r="184" spans="1:10" ht="12.75">
      <c r="A184" s="392"/>
      <c r="B184" s="387" t="s">
        <v>414</v>
      </c>
      <c r="C184" s="401">
        <v>0.28936170212765955</v>
      </c>
      <c r="D184" s="401">
        <v>0.29310344827586204</v>
      </c>
      <c r="E184" s="401">
        <v>0.362962962962963</v>
      </c>
      <c r="F184" s="401">
        <v>0.1794871794871795</v>
      </c>
      <c r="G184" s="401">
        <v>0.2777777777777778</v>
      </c>
      <c r="H184" s="402">
        <v>0.29827315541601257</v>
      </c>
      <c r="I184" s="163"/>
      <c r="J184" s="391"/>
    </row>
    <row r="185" spans="1:10" ht="12.75">
      <c r="A185" s="392"/>
      <c r="B185" s="387" t="s">
        <v>415</v>
      </c>
      <c r="C185" s="401">
        <v>0.4425531914893617</v>
      </c>
      <c r="D185" s="401">
        <v>0.5977011494252874</v>
      </c>
      <c r="E185" s="401">
        <v>0.5111111111111111</v>
      </c>
      <c r="F185" s="401">
        <v>0.6153846153846154</v>
      </c>
      <c r="G185" s="401">
        <v>0.5925925925925926</v>
      </c>
      <c r="H185" s="402">
        <v>0.5227629513343799</v>
      </c>
      <c r="I185" s="163"/>
      <c r="J185" s="391"/>
    </row>
    <row r="186" spans="1:10" ht="12.75">
      <c r="A186" s="409"/>
      <c r="B186" s="406" t="s">
        <v>125</v>
      </c>
      <c r="C186" s="149">
        <v>235</v>
      </c>
      <c r="D186" s="149">
        <v>174</v>
      </c>
      <c r="E186" s="149">
        <v>135</v>
      </c>
      <c r="F186" s="149">
        <v>39</v>
      </c>
      <c r="G186" s="149">
        <v>54</v>
      </c>
      <c r="H186" s="174">
        <v>637</v>
      </c>
      <c r="I186" s="163"/>
      <c r="J186" s="391"/>
    </row>
    <row r="187" spans="1:8" ht="12.75">
      <c r="A187" s="468" t="s">
        <v>433</v>
      </c>
      <c r="B187" s="469"/>
      <c r="C187" s="419"/>
      <c r="D187" s="419"/>
      <c r="E187" s="419"/>
      <c r="F187" s="419"/>
      <c r="G187" s="419"/>
      <c r="H187" s="419"/>
    </row>
    <row r="188" spans="3:8" ht="12.75">
      <c r="C188" s="420"/>
      <c r="D188" s="420"/>
      <c r="E188" s="420"/>
      <c r="F188" s="420"/>
      <c r="G188" s="420"/>
      <c r="H188" s="420"/>
    </row>
    <row r="189" spans="3:8" ht="12.75">
      <c r="C189" s="420"/>
      <c r="D189" s="420"/>
      <c r="E189" s="420"/>
      <c r="F189" s="420"/>
      <c r="G189" s="420"/>
      <c r="H189" s="420"/>
    </row>
  </sheetData>
  <mergeCells count="3">
    <mergeCell ref="A187:B187"/>
    <mergeCell ref="T2:AE2"/>
    <mergeCell ref="AF2:AQ2"/>
  </mergeCells>
  <printOptions horizontalCentered="1"/>
  <pageMargins left="0.25" right="0.25" top="0.5" bottom="0.57" header="0.5" footer="0.24"/>
  <pageSetup horizontalDpi="300" verticalDpi="300" orientation="portrait" r:id="rId2"/>
  <rowBreaks count="3" manualBreakCount="3">
    <brk id="51" max="10" man="1"/>
    <brk id="99" max="10" man="1"/>
    <brk id="15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55.28125" style="1" customWidth="1"/>
    <col min="2" max="2" width="9.140625" style="1" customWidth="1"/>
    <col min="3" max="3" width="14.140625" style="1" customWidth="1"/>
    <col min="4" max="4" width="3.57421875" style="1" customWidth="1"/>
    <col min="5" max="5" width="6.140625" style="1" customWidth="1"/>
    <col min="6" max="16384" width="9.140625" style="1" customWidth="1"/>
  </cols>
  <sheetData>
    <row r="1" ht="15.75" customHeight="1">
      <c r="D1" s="2">
        <v>3</v>
      </c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.75">
      <c r="A3" s="5" t="s">
        <v>1</v>
      </c>
      <c r="B3" s="4"/>
      <c r="C3" s="4"/>
      <c r="D3" s="4"/>
      <c r="E3" s="4"/>
      <c r="F3" s="4"/>
      <c r="G3" s="4"/>
      <c r="H3" s="4"/>
    </row>
    <row r="4" spans="1:8" ht="11.25">
      <c r="A4" s="4"/>
      <c r="B4" s="4"/>
      <c r="C4" s="4"/>
      <c r="D4" s="4"/>
      <c r="E4" s="4"/>
      <c r="F4" s="4"/>
      <c r="G4" s="4"/>
      <c r="H4" s="4"/>
    </row>
    <row r="5" spans="1:8" ht="15">
      <c r="A5" s="6" t="s">
        <v>2</v>
      </c>
      <c r="B5" s="4"/>
      <c r="C5" s="4"/>
      <c r="D5" s="4"/>
      <c r="E5" s="4"/>
      <c r="F5" s="4"/>
      <c r="G5" s="4"/>
      <c r="H5" s="4"/>
    </row>
    <row r="6" spans="1:8" ht="11.25">
      <c r="A6" s="4"/>
      <c r="B6" s="4"/>
      <c r="C6" s="4"/>
      <c r="D6" s="4"/>
      <c r="E6" s="4"/>
      <c r="F6" s="4"/>
      <c r="G6" s="4"/>
      <c r="H6" s="4"/>
    </row>
    <row r="7" spans="1:5" ht="12.75">
      <c r="A7" s="7"/>
      <c r="B7" s="7"/>
      <c r="C7" s="7"/>
      <c r="D7" s="7"/>
      <c r="E7" s="7"/>
    </row>
    <row r="8" spans="1:5" ht="3" customHeight="1">
      <c r="A8" s="8"/>
      <c r="B8" s="9"/>
      <c r="C8" s="10"/>
      <c r="D8" s="11"/>
      <c r="E8" s="7"/>
    </row>
    <row r="9" spans="1:5" ht="12.75">
      <c r="A9" s="8"/>
      <c r="B9" s="8"/>
      <c r="C9" s="10"/>
      <c r="D9" s="11"/>
      <c r="E9" s="12"/>
    </row>
    <row r="10" spans="1:7" ht="12.75">
      <c r="A10" s="13"/>
      <c r="B10" s="14"/>
      <c r="C10" s="15"/>
      <c r="D10" s="16"/>
      <c r="E10" s="7"/>
      <c r="F10" s="4"/>
      <c r="G10" s="4"/>
    </row>
    <row r="11" spans="1:7" ht="12.75">
      <c r="A11" s="17" t="s">
        <v>3</v>
      </c>
      <c r="B11" s="18"/>
      <c r="C11" s="19">
        <v>1722</v>
      </c>
      <c r="D11" s="20"/>
      <c r="E11" s="7"/>
      <c r="F11" s="4"/>
      <c r="G11" s="4"/>
    </row>
    <row r="12" spans="1:5" ht="12.75">
      <c r="A12" s="21"/>
      <c r="B12" s="13"/>
      <c r="C12" s="22"/>
      <c r="D12" s="11"/>
      <c r="E12" s="7"/>
    </row>
    <row r="13" spans="1:5" ht="12.75">
      <c r="A13" s="23" t="s">
        <v>4</v>
      </c>
      <c r="B13" s="24">
        <v>12</v>
      </c>
      <c r="C13" s="22"/>
      <c r="D13" s="11"/>
      <c r="E13" s="7"/>
    </row>
    <row r="14" spans="1:5" ht="12.75">
      <c r="A14" s="23"/>
      <c r="B14" s="13"/>
      <c r="C14" s="22"/>
      <c r="D14" s="11"/>
      <c r="E14" s="7"/>
    </row>
    <row r="15" spans="1:5" ht="12.75">
      <c r="A15" s="25" t="s">
        <v>5</v>
      </c>
      <c r="B15" s="14"/>
      <c r="C15" s="26">
        <f>C11-B13</f>
        <v>1710</v>
      </c>
      <c r="D15" s="20"/>
      <c r="E15" s="7"/>
    </row>
    <row r="16" spans="1:5" ht="12.75">
      <c r="A16" s="27"/>
      <c r="B16" s="13"/>
      <c r="C16" s="22"/>
      <c r="D16" s="11"/>
      <c r="E16" s="7"/>
    </row>
    <row r="17" spans="1:5" ht="12.75">
      <c r="A17" s="28" t="s">
        <v>6</v>
      </c>
      <c r="B17" s="29">
        <v>4</v>
      </c>
      <c r="C17" s="22"/>
      <c r="D17" s="11"/>
      <c r="E17" s="7"/>
    </row>
    <row r="18" spans="1:5" ht="12.75">
      <c r="A18" s="27"/>
      <c r="B18" s="30"/>
      <c r="C18" s="22"/>
      <c r="D18" s="11"/>
      <c r="E18" s="7"/>
    </row>
    <row r="19" spans="1:7" ht="12.75">
      <c r="A19" s="25" t="s">
        <v>7</v>
      </c>
      <c r="B19" s="31"/>
      <c r="C19" s="26">
        <f>C15-B17</f>
        <v>1706</v>
      </c>
      <c r="D19" s="20"/>
      <c r="E19" s="32" t="s">
        <v>8</v>
      </c>
      <c r="F19" s="32"/>
      <c r="G19" s="33"/>
    </row>
    <row r="20" spans="1:6" ht="12.75">
      <c r="A20" s="27"/>
      <c r="B20" s="30"/>
      <c r="C20" s="22"/>
      <c r="D20" s="11"/>
      <c r="E20" s="34" t="s">
        <v>9</v>
      </c>
      <c r="F20" s="34"/>
    </row>
    <row r="21" spans="1:7" ht="12.75">
      <c r="A21" s="28" t="s">
        <v>10</v>
      </c>
      <c r="B21" s="29">
        <v>57</v>
      </c>
      <c r="C21" s="22"/>
      <c r="D21" s="11"/>
      <c r="E21" s="32" t="s">
        <v>11</v>
      </c>
      <c r="F21" s="32"/>
      <c r="G21" s="33"/>
    </row>
    <row r="22" spans="1:7" ht="12.75">
      <c r="A22" s="35"/>
      <c r="B22" s="13"/>
      <c r="C22" s="22"/>
      <c r="D22" s="11"/>
      <c r="E22" s="32" t="s">
        <v>12</v>
      </c>
      <c r="F22" s="36"/>
      <c r="G22" s="33"/>
    </row>
    <row r="23" spans="1:7" ht="12.75">
      <c r="A23" s="28" t="s">
        <v>13</v>
      </c>
      <c r="B23" s="29">
        <f>C19-B21-C25</f>
        <v>1004</v>
      </c>
      <c r="C23" s="22"/>
      <c r="D23" s="11"/>
      <c r="E23" s="32" t="s">
        <v>14</v>
      </c>
      <c r="G23" s="33"/>
    </row>
    <row r="24" spans="1:6" ht="12.75">
      <c r="A24" s="27"/>
      <c r="B24" s="13"/>
      <c r="C24" s="22"/>
      <c r="D24" s="11"/>
      <c r="E24" s="7"/>
      <c r="F24" s="36" t="s">
        <v>15</v>
      </c>
    </row>
    <row r="25" spans="1:7" ht="12.75">
      <c r="A25" s="25" t="s">
        <v>16</v>
      </c>
      <c r="B25" s="37"/>
      <c r="C25" s="26">
        <v>645</v>
      </c>
      <c r="D25" s="20"/>
      <c r="E25" s="7"/>
      <c r="F25" s="36"/>
      <c r="G25" s="33"/>
    </row>
    <row r="26" spans="1:5" ht="12.75">
      <c r="A26" s="27"/>
      <c r="B26" s="13"/>
      <c r="C26" s="22"/>
      <c r="D26" s="11"/>
      <c r="E26" s="7"/>
    </row>
    <row r="27" spans="1:7" ht="12.75">
      <c r="A27" s="38" t="s">
        <v>17</v>
      </c>
      <c r="B27" s="39"/>
      <c r="C27" s="40">
        <f>C25/C19</f>
        <v>0.37807737397420865</v>
      </c>
      <c r="D27" s="41"/>
      <c r="E27" s="7"/>
      <c r="G27" s="33"/>
    </row>
    <row r="28" spans="1:7" ht="12.75">
      <c r="A28" s="27"/>
      <c r="B28" s="13"/>
      <c r="C28" s="22"/>
      <c r="D28" s="11"/>
      <c r="E28" s="7"/>
      <c r="G28" s="33"/>
    </row>
    <row r="29" spans="1:7" ht="12.75">
      <c r="A29" s="42" t="s">
        <v>18</v>
      </c>
      <c r="B29" s="14"/>
      <c r="C29" s="43">
        <f>C25/(C19-B21)</f>
        <v>0.391146149181322</v>
      </c>
      <c r="D29" s="41"/>
      <c r="E29" s="7"/>
      <c r="G29" s="33"/>
    </row>
    <row r="30" ht="11.25">
      <c r="G30" s="33"/>
    </row>
    <row r="31" ht="11.25">
      <c r="A31" s="1" t="s">
        <v>19</v>
      </c>
    </row>
    <row r="32" ht="11.25">
      <c r="G32" s="33"/>
    </row>
    <row r="33" spans="3:7" ht="11.25">
      <c r="C33" s="33"/>
      <c r="D33" s="33"/>
      <c r="G33" s="33"/>
    </row>
    <row r="34" spans="3:7" ht="11.25">
      <c r="C34" s="33"/>
      <c r="D34" s="33"/>
      <c r="G34" s="33"/>
    </row>
    <row r="35" spans="3:7" ht="11.25">
      <c r="C35" s="33"/>
      <c r="D35" s="33"/>
      <c r="G35" s="33"/>
    </row>
    <row r="36" spans="3:7" ht="11.25">
      <c r="C36" s="33"/>
      <c r="D36" s="33"/>
      <c r="G36" s="33"/>
    </row>
    <row r="37" spans="3:7" ht="11.25">
      <c r="C37" s="33"/>
      <c r="D37" s="33"/>
      <c r="G37" s="33"/>
    </row>
    <row r="38" spans="3:7" ht="11.25">
      <c r="C38" s="33"/>
      <c r="D38" s="33"/>
      <c r="G38" s="33"/>
    </row>
    <row r="39" spans="3:7" ht="11.25">
      <c r="C39" s="33"/>
      <c r="D39" s="33"/>
      <c r="G39" s="33"/>
    </row>
    <row r="41" spans="3:7" ht="11.25">
      <c r="C41" s="33"/>
      <c r="D41" s="33"/>
      <c r="G41" s="33"/>
    </row>
    <row r="42" spans="3:7" ht="11.25">
      <c r="C42" s="33"/>
      <c r="D42" s="33"/>
      <c r="G42" s="33"/>
    </row>
    <row r="43" spans="3:7" ht="11.25">
      <c r="C43" s="33"/>
      <c r="D43" s="33"/>
      <c r="G43" s="33"/>
    </row>
    <row r="44" spans="3:7" ht="11.25">
      <c r="C44" s="33"/>
      <c r="D44" s="33"/>
      <c r="G44" s="33"/>
    </row>
    <row r="45" spans="3:7" ht="11.25">
      <c r="C45" s="33"/>
      <c r="D45" s="33"/>
      <c r="G45" s="33"/>
    </row>
    <row r="47" spans="3:7" ht="11.25">
      <c r="C47" s="33"/>
      <c r="D47" s="33"/>
      <c r="G47" s="33"/>
    </row>
    <row r="48" spans="3:7" ht="11.25">
      <c r="C48" s="33"/>
      <c r="D48" s="33"/>
      <c r="G48" s="33"/>
    </row>
    <row r="49" spans="3:7" ht="11.25">
      <c r="C49" s="33"/>
      <c r="D49" s="33"/>
      <c r="G49" s="33"/>
    </row>
    <row r="50" spans="3:7" ht="11.25">
      <c r="C50" s="33"/>
      <c r="D50" s="33"/>
      <c r="G50" s="33"/>
    </row>
    <row r="51" spans="3:7" ht="11.25">
      <c r="C51" s="33"/>
      <c r="D51" s="33"/>
      <c r="G51" s="33"/>
    </row>
    <row r="52" spans="3:7" ht="11.25">
      <c r="C52" s="33"/>
      <c r="D52" s="33"/>
      <c r="G52" s="33"/>
    </row>
    <row r="53" spans="3:7" ht="11.25">
      <c r="C53" s="33"/>
      <c r="D53" s="33"/>
      <c r="G53" s="33"/>
    </row>
    <row r="54" spans="3:7" ht="11.25">
      <c r="C54" s="33"/>
      <c r="D54" s="33"/>
      <c r="G54" s="33"/>
    </row>
    <row r="55" spans="3:7" ht="11.25">
      <c r="C55" s="33"/>
      <c r="D55" s="33"/>
      <c r="G55" s="33"/>
    </row>
    <row r="56" spans="3:7" ht="11.25">
      <c r="C56" s="33"/>
      <c r="D56" s="33"/>
      <c r="G56" s="33"/>
    </row>
    <row r="58" spans="3:7" ht="11.25">
      <c r="C58" s="33"/>
      <c r="D58" s="33"/>
      <c r="G58" s="33"/>
    </row>
    <row r="59" spans="3:7" ht="11.25">
      <c r="C59" s="33"/>
      <c r="D59" s="33"/>
      <c r="G59" s="33"/>
    </row>
    <row r="60" spans="3:7" ht="11.25">
      <c r="C60" s="33"/>
      <c r="D60" s="33"/>
      <c r="G60" s="33"/>
    </row>
    <row r="62" spans="3:7" ht="11.25">
      <c r="C62" s="33"/>
      <c r="D62" s="33"/>
      <c r="G62" s="33"/>
    </row>
    <row r="63" spans="3:7" ht="11.25">
      <c r="C63" s="33"/>
      <c r="D63" s="33"/>
      <c r="G63" s="33"/>
    </row>
    <row r="64" spans="3:7" ht="11.25">
      <c r="C64" s="33"/>
      <c r="D64" s="33"/>
      <c r="G64" s="33"/>
    </row>
    <row r="69" spans="1:7" ht="11.25">
      <c r="A69" s="4"/>
      <c r="B69" s="4"/>
      <c r="C69" s="4"/>
      <c r="D69" s="4"/>
      <c r="E69" s="4"/>
      <c r="F69" s="4"/>
      <c r="G69" s="4"/>
    </row>
    <row r="71" spans="1:6" ht="11.25">
      <c r="A71" s="4"/>
      <c r="B71" s="4"/>
      <c r="C71" s="4"/>
      <c r="D71" s="4"/>
      <c r="E71" s="4"/>
      <c r="F71" s="4"/>
    </row>
    <row r="72" spans="1:6" ht="11.25">
      <c r="A72" s="4"/>
      <c r="B72" s="4"/>
      <c r="C72" s="4"/>
      <c r="D72" s="4"/>
      <c r="E72" s="4"/>
      <c r="F72" s="4"/>
    </row>
    <row r="73" spans="1:7" ht="11.25">
      <c r="A73" s="4"/>
      <c r="B73" s="4"/>
      <c r="C73" s="4"/>
      <c r="D73" s="4"/>
      <c r="E73" s="4"/>
      <c r="F73" s="4"/>
      <c r="G73" s="33"/>
    </row>
    <row r="74" spans="1:7" ht="11.25">
      <c r="A74" s="4"/>
      <c r="B74" s="4"/>
      <c r="C74" s="4"/>
      <c r="D74" s="4"/>
      <c r="E74" s="4"/>
      <c r="F74" s="4"/>
      <c r="G74" s="33"/>
    </row>
    <row r="75" spans="1:7" ht="11.25">
      <c r="A75" s="4"/>
      <c r="B75" s="4"/>
      <c r="C75" s="4"/>
      <c r="D75" s="4"/>
      <c r="E75" s="4"/>
      <c r="F75" s="4"/>
      <c r="G75" s="33"/>
    </row>
    <row r="76" ht="11.25">
      <c r="G76" s="33"/>
    </row>
    <row r="77" spans="2:7" ht="11.25">
      <c r="B77" s="4"/>
      <c r="C77" s="4"/>
      <c r="D77" s="4"/>
      <c r="F77" s="4"/>
      <c r="G77" s="4"/>
    </row>
    <row r="78" spans="2:7" ht="11.25">
      <c r="B78" s="4"/>
      <c r="C78" s="4"/>
      <c r="D78" s="4"/>
      <c r="F78" s="4"/>
      <c r="G78" s="4"/>
    </row>
    <row r="79" ht="11.25">
      <c r="G79" s="33"/>
    </row>
    <row r="80" spans="2:7" ht="11.25">
      <c r="B80" s="44"/>
      <c r="C80" s="44"/>
      <c r="D80" s="44"/>
      <c r="E80" s="45"/>
      <c r="F80" s="44"/>
      <c r="G80" s="44"/>
    </row>
    <row r="83" spans="3:7" ht="11.25">
      <c r="C83" s="33"/>
      <c r="D83" s="33"/>
      <c r="G83" s="33"/>
    </row>
    <row r="84" spans="3:7" ht="11.25">
      <c r="C84" s="33"/>
      <c r="D84" s="33"/>
      <c r="G84" s="33"/>
    </row>
    <row r="85" spans="3:7" ht="11.25">
      <c r="C85" s="33"/>
      <c r="D85" s="33"/>
      <c r="G85" s="33"/>
    </row>
    <row r="86" spans="3:7" ht="11.25">
      <c r="C86" s="33"/>
      <c r="D86" s="33"/>
      <c r="G86" s="33"/>
    </row>
    <row r="88" spans="3:7" ht="11.25">
      <c r="C88" s="33"/>
      <c r="D88" s="33"/>
      <c r="G88" s="33"/>
    </row>
    <row r="89" spans="3:7" ht="11.25">
      <c r="C89" s="33"/>
      <c r="D89" s="33"/>
      <c r="G89" s="33"/>
    </row>
    <row r="90" spans="3:7" ht="11.25">
      <c r="C90" s="33"/>
      <c r="D90" s="33"/>
      <c r="G90" s="33"/>
    </row>
    <row r="91" spans="3:7" ht="11.25">
      <c r="C91" s="33"/>
      <c r="D91" s="33"/>
      <c r="G91" s="33"/>
    </row>
    <row r="92" spans="3:7" ht="11.25">
      <c r="C92" s="33"/>
      <c r="D92" s="33"/>
      <c r="G92" s="33"/>
    </row>
    <row r="94" spans="3:7" ht="11.25">
      <c r="C94" s="33"/>
      <c r="D94" s="33"/>
      <c r="G94" s="33"/>
    </row>
    <row r="95" spans="3:7" ht="11.25">
      <c r="C95" s="33"/>
      <c r="D95" s="33"/>
      <c r="G95" s="33"/>
    </row>
    <row r="96" spans="3:7" ht="11.25">
      <c r="C96" s="33"/>
      <c r="D96" s="33"/>
      <c r="G96" s="33"/>
    </row>
    <row r="97" spans="3:7" ht="11.25">
      <c r="C97" s="33"/>
      <c r="D97" s="33"/>
      <c r="G97" s="33"/>
    </row>
    <row r="98" spans="3:7" ht="11.25">
      <c r="C98" s="33"/>
      <c r="D98" s="33"/>
      <c r="G98" s="33"/>
    </row>
    <row r="99" spans="3:7" ht="11.25">
      <c r="C99" s="33"/>
      <c r="D99" s="33"/>
      <c r="G99" s="33"/>
    </row>
    <row r="100" spans="3:7" ht="11.25">
      <c r="C100" s="33"/>
      <c r="D100" s="33"/>
      <c r="G100" s="33"/>
    </row>
    <row r="101" spans="3:7" ht="11.25">
      <c r="C101" s="33"/>
      <c r="D101" s="33"/>
      <c r="G101" s="33"/>
    </row>
    <row r="102" spans="3:7" ht="11.25">
      <c r="C102" s="33"/>
      <c r="D102" s="33"/>
      <c r="G102" s="33"/>
    </row>
    <row r="103" spans="3:7" ht="11.25">
      <c r="C103" s="33"/>
      <c r="D103" s="33"/>
      <c r="G103" s="33"/>
    </row>
    <row r="105" spans="2:6" ht="11.25">
      <c r="B105" s="44"/>
      <c r="F105" s="44"/>
    </row>
    <row r="106" spans="2:6" ht="11.25">
      <c r="B106" s="44"/>
      <c r="F106" s="44"/>
    </row>
    <row r="107" spans="2:7" ht="11.25">
      <c r="B107" s="44"/>
      <c r="C107" s="46"/>
      <c r="D107" s="46"/>
      <c r="F107" s="44"/>
      <c r="G107" s="46"/>
    </row>
    <row r="108" spans="2:6" ht="11.25">
      <c r="B108" s="44"/>
      <c r="F108" s="44"/>
    </row>
    <row r="109" spans="2:6" ht="11.25">
      <c r="B109" s="44"/>
      <c r="F109" s="44"/>
    </row>
    <row r="110" ht="11.25">
      <c r="B110" s="4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5"/>
  <sheetViews>
    <sheetView workbookViewId="0" topLeftCell="A1">
      <selection activeCell="N19" sqref="N19"/>
    </sheetView>
  </sheetViews>
  <sheetFormatPr defaultColWidth="9.140625" defaultRowHeight="12.75"/>
  <cols>
    <col min="1" max="1" width="29.28125" style="49" customWidth="1"/>
    <col min="2" max="6" width="9.140625" style="49" customWidth="1"/>
    <col min="7" max="7" width="10.8515625" style="49" customWidth="1"/>
    <col min="8" max="8" width="2.57421875" style="49" customWidth="1"/>
    <col min="9" max="13" width="7.7109375" style="49" customWidth="1"/>
    <col min="14" max="14" width="10.140625" style="49" customWidth="1"/>
    <col min="15" max="16384" width="9.140625" style="49" customWidth="1"/>
  </cols>
  <sheetData>
    <row r="1" ht="13.5" customHeight="1">
      <c r="A1" s="47" t="s">
        <v>0</v>
      </c>
    </row>
    <row r="2" spans="1:10" ht="13.5" customHeight="1">
      <c r="A2" s="50" t="s">
        <v>1</v>
      </c>
      <c r="I2" s="70"/>
      <c r="J2" s="70"/>
    </row>
    <row r="4" ht="15">
      <c r="A4" s="51" t="s">
        <v>20</v>
      </c>
    </row>
    <row r="5" spans="1:15" ht="22.5" customHeight="1">
      <c r="A5" s="48"/>
      <c r="I5" s="56"/>
      <c r="J5" s="56"/>
      <c r="K5" s="56"/>
      <c r="L5" s="56"/>
      <c r="M5" s="56"/>
      <c r="N5" s="56"/>
      <c r="O5" s="56"/>
    </row>
    <row r="6" spans="2:15" ht="11.25" customHeight="1">
      <c r="B6" s="71" t="s">
        <v>94</v>
      </c>
      <c r="C6" s="72"/>
      <c r="D6" s="72"/>
      <c r="E6" s="72"/>
      <c r="F6" s="72"/>
      <c r="G6" s="73"/>
      <c r="I6" s="423"/>
      <c r="J6" s="423"/>
      <c r="K6" s="423"/>
      <c r="L6" s="423"/>
      <c r="M6" s="423"/>
      <c r="N6" s="423"/>
      <c r="O6" s="68"/>
    </row>
    <row r="7" spans="1:15" ht="12.75">
      <c r="A7" s="74" t="s">
        <v>87</v>
      </c>
      <c r="B7" s="75" t="s">
        <v>61</v>
      </c>
      <c r="C7" s="76" t="s">
        <v>62</v>
      </c>
      <c r="D7" s="77" t="s">
        <v>63</v>
      </c>
      <c r="E7" s="77" t="s">
        <v>64</v>
      </c>
      <c r="F7" s="77" t="s">
        <v>65</v>
      </c>
      <c r="G7" s="78" t="s">
        <v>21</v>
      </c>
      <c r="I7" s="424"/>
      <c r="J7" s="424"/>
      <c r="K7" s="200"/>
      <c r="L7" s="200"/>
      <c r="M7" s="200"/>
      <c r="N7" s="200"/>
      <c r="O7" s="68"/>
    </row>
    <row r="8" spans="1:15" ht="9.75" customHeight="1">
      <c r="A8" s="79" t="s">
        <v>21</v>
      </c>
      <c r="B8" s="80">
        <v>633</v>
      </c>
      <c r="C8" s="81">
        <v>454</v>
      </c>
      <c r="D8" s="81">
        <v>376</v>
      </c>
      <c r="E8" s="81">
        <v>130</v>
      </c>
      <c r="F8" s="81">
        <v>129</v>
      </c>
      <c r="G8" s="82">
        <v>1722</v>
      </c>
      <c r="I8" s="425"/>
      <c r="J8" s="425"/>
      <c r="K8" s="109"/>
      <c r="L8" s="109"/>
      <c r="M8" s="109"/>
      <c r="N8" s="109"/>
      <c r="O8" s="67"/>
    </row>
    <row r="9" spans="1:15" ht="11.25">
      <c r="A9" s="52" t="s">
        <v>22</v>
      </c>
      <c r="B9" s="84">
        <v>0.636650868878357</v>
      </c>
      <c r="C9" s="85">
        <v>0.4889867841409692</v>
      </c>
      <c r="D9" s="85">
        <v>0.824468085106383</v>
      </c>
      <c r="E9" s="85">
        <v>0.1076923076923077</v>
      </c>
      <c r="F9" s="85">
        <v>0.8837209302325582</v>
      </c>
      <c r="G9" s="86">
        <v>0.6173054587688734</v>
      </c>
      <c r="I9" s="68"/>
      <c r="J9" s="68"/>
      <c r="K9" s="68"/>
      <c r="L9" s="68"/>
      <c r="M9" s="68"/>
      <c r="N9" s="68"/>
      <c r="O9" s="67"/>
    </row>
    <row r="10" spans="1:15" ht="11.25">
      <c r="A10" s="52" t="s">
        <v>23</v>
      </c>
      <c r="B10" s="84">
        <v>0.36334913112164297</v>
      </c>
      <c r="C10" s="85">
        <v>0.5110132158590308</v>
      </c>
      <c r="D10" s="85">
        <v>0.17553191489361702</v>
      </c>
      <c r="E10" s="85">
        <v>0.8923076923076924</v>
      </c>
      <c r="F10" s="85">
        <v>0.11627906976744186</v>
      </c>
      <c r="G10" s="86">
        <v>0.3826945412311266</v>
      </c>
      <c r="I10" s="68"/>
      <c r="J10" s="68"/>
      <c r="K10" s="68"/>
      <c r="L10" s="68"/>
      <c r="M10" s="68"/>
      <c r="N10" s="68"/>
      <c r="O10" s="67"/>
    </row>
    <row r="11" spans="1:15" ht="11.25">
      <c r="A11" s="53" t="s">
        <v>24</v>
      </c>
      <c r="B11" s="87">
        <v>0</v>
      </c>
      <c r="C11" s="88">
        <v>0</v>
      </c>
      <c r="D11" s="88">
        <v>0</v>
      </c>
      <c r="E11" s="88">
        <v>0</v>
      </c>
      <c r="F11" s="88">
        <v>0</v>
      </c>
      <c r="G11" s="89">
        <v>0</v>
      </c>
      <c r="I11" s="68"/>
      <c r="J11" s="68"/>
      <c r="K11" s="68"/>
      <c r="L11" s="68"/>
      <c r="M11" s="68"/>
      <c r="N11" s="68"/>
      <c r="O11" s="67"/>
    </row>
    <row r="12" spans="1:15" ht="11.25">
      <c r="A12" s="52" t="s">
        <v>25</v>
      </c>
      <c r="B12" s="90">
        <v>0.8815165876777251</v>
      </c>
      <c r="C12" s="91">
        <v>0.8876651982378855</v>
      </c>
      <c r="D12" s="91">
        <v>0.8936170212765957</v>
      </c>
      <c r="E12" s="91">
        <v>0.8846153846153846</v>
      </c>
      <c r="F12" s="91">
        <v>0.8992248062015504</v>
      </c>
      <c r="G12" s="92">
        <v>0.8873403019744484</v>
      </c>
      <c r="I12" s="68"/>
      <c r="J12" s="68"/>
      <c r="K12" s="68"/>
      <c r="L12" s="68"/>
      <c r="M12" s="68"/>
      <c r="N12" s="68"/>
      <c r="O12" s="67"/>
    </row>
    <row r="13" spans="1:15" ht="11.25">
      <c r="A13" s="52" t="s">
        <v>26</v>
      </c>
      <c r="B13" s="90">
        <v>0.09004739336492891</v>
      </c>
      <c r="C13" s="91">
        <v>0.05066079295154185</v>
      </c>
      <c r="D13" s="91">
        <v>0.07446808510638298</v>
      </c>
      <c r="E13" s="91">
        <v>0.05384615384615385</v>
      </c>
      <c r="F13" s="91">
        <v>0.07751937984496124</v>
      </c>
      <c r="G13" s="92">
        <v>0.07259001161440186</v>
      </c>
      <c r="I13" s="68"/>
      <c r="J13" s="68"/>
      <c r="K13" s="68"/>
      <c r="L13" s="68"/>
      <c r="M13" s="68"/>
      <c r="N13" s="68"/>
      <c r="O13" s="67"/>
    </row>
    <row r="14" spans="1:15" ht="11.25">
      <c r="A14" s="52" t="s">
        <v>27</v>
      </c>
      <c r="B14" s="90">
        <v>0.00631911532385466</v>
      </c>
      <c r="C14" s="91">
        <v>0.013215859030837005</v>
      </c>
      <c r="D14" s="91">
        <v>0.0026595744680851063</v>
      </c>
      <c r="E14" s="91">
        <v>0.007692307692307693</v>
      </c>
      <c r="F14" s="91">
        <v>0</v>
      </c>
      <c r="G14" s="92">
        <v>0.006968641114982578</v>
      </c>
      <c r="I14" s="68"/>
      <c r="J14" s="68"/>
      <c r="K14" s="68"/>
      <c r="L14" s="68"/>
      <c r="M14" s="68"/>
      <c r="N14" s="68"/>
      <c r="O14" s="67"/>
    </row>
    <row r="15" spans="1:15" ht="11.25">
      <c r="A15" s="52" t="s">
        <v>28</v>
      </c>
      <c r="B15" s="90">
        <v>0.00315955766192733</v>
      </c>
      <c r="C15" s="91">
        <v>0.0022026431718061676</v>
      </c>
      <c r="D15" s="91">
        <v>0.0026595744680851063</v>
      </c>
      <c r="E15" s="91">
        <v>0.007692307692307693</v>
      </c>
      <c r="F15" s="91">
        <v>0</v>
      </c>
      <c r="G15" s="92">
        <v>0.0029036004645760743</v>
      </c>
      <c r="I15" s="68"/>
      <c r="J15" s="68"/>
      <c r="K15" s="68"/>
      <c r="L15" s="68"/>
      <c r="M15" s="68"/>
      <c r="N15" s="68"/>
      <c r="O15" s="67"/>
    </row>
    <row r="16" spans="1:15" ht="11.25">
      <c r="A16" s="52" t="s">
        <v>29</v>
      </c>
      <c r="B16" s="90">
        <v>0.011058451816745656</v>
      </c>
      <c r="C16" s="91">
        <v>0.006607929515418502</v>
      </c>
      <c r="D16" s="91">
        <v>0.023936170212765957</v>
      </c>
      <c r="E16" s="91">
        <v>0</v>
      </c>
      <c r="F16" s="91">
        <v>0.023255813953488372</v>
      </c>
      <c r="G16" s="92">
        <v>0.012775842044134728</v>
      </c>
      <c r="I16" s="68"/>
      <c r="J16" s="68"/>
      <c r="K16" s="68"/>
      <c r="L16" s="68"/>
      <c r="M16" s="68"/>
      <c r="N16" s="68"/>
      <c r="O16" s="67"/>
    </row>
    <row r="17" spans="1:15" ht="11.25">
      <c r="A17" s="52" t="s">
        <v>30</v>
      </c>
      <c r="B17" s="90">
        <v>0.007898894154818325</v>
      </c>
      <c r="C17" s="91">
        <v>0.039647577092511016</v>
      </c>
      <c r="D17" s="91">
        <v>0.0026595744680851063</v>
      </c>
      <c r="E17" s="91">
        <v>0.046153846153846156</v>
      </c>
      <c r="F17" s="91">
        <v>0</v>
      </c>
      <c r="G17" s="92">
        <v>0.017421602787456445</v>
      </c>
      <c r="I17" s="68"/>
      <c r="J17" s="68"/>
      <c r="K17" s="68"/>
      <c r="L17" s="68"/>
      <c r="M17" s="68"/>
      <c r="N17" s="68"/>
      <c r="O17" s="67"/>
    </row>
    <row r="18" spans="1:15" ht="11.25">
      <c r="A18" s="53" t="s">
        <v>24</v>
      </c>
      <c r="B18" s="87">
        <v>0</v>
      </c>
      <c r="C18" s="88">
        <v>0</v>
      </c>
      <c r="D18" s="88">
        <v>0</v>
      </c>
      <c r="E18" s="88">
        <v>0</v>
      </c>
      <c r="F18" s="88">
        <v>0</v>
      </c>
      <c r="G18" s="89">
        <v>0</v>
      </c>
      <c r="I18" s="68"/>
      <c r="J18" s="68"/>
      <c r="K18" s="68"/>
      <c r="L18" s="68"/>
      <c r="M18" s="68"/>
      <c r="N18" s="68"/>
      <c r="O18" s="67"/>
    </row>
    <row r="19" spans="1:15" ht="11.25">
      <c r="A19" s="52" t="s">
        <v>88</v>
      </c>
      <c r="B19" s="84" t="s">
        <v>31</v>
      </c>
      <c r="C19" s="85" t="s">
        <v>96</v>
      </c>
      <c r="D19" s="85" t="s">
        <v>97</v>
      </c>
      <c r="E19" s="85" t="s">
        <v>98</v>
      </c>
      <c r="F19" s="85" t="s">
        <v>99</v>
      </c>
      <c r="G19" s="86" t="s">
        <v>31</v>
      </c>
      <c r="I19" s="68"/>
      <c r="J19" s="68"/>
      <c r="K19" s="68"/>
      <c r="L19" s="68"/>
      <c r="M19" s="68"/>
      <c r="N19" s="68"/>
      <c r="O19" s="426"/>
    </row>
    <row r="20" spans="1:15" ht="11.25">
      <c r="A20" s="53" t="s">
        <v>89</v>
      </c>
      <c r="B20" s="93">
        <v>23.14</v>
      </c>
      <c r="C20" s="65">
        <v>22.58</v>
      </c>
      <c r="D20" s="65">
        <v>23.2</v>
      </c>
      <c r="E20" s="65">
        <v>22.83</v>
      </c>
      <c r="F20" s="65">
        <v>24.21</v>
      </c>
      <c r="G20" s="94">
        <v>22.96</v>
      </c>
      <c r="I20" s="427"/>
      <c r="J20" s="68"/>
      <c r="K20" s="68"/>
      <c r="L20" s="68"/>
      <c r="M20" s="68"/>
      <c r="N20" s="68"/>
      <c r="O20" s="426"/>
    </row>
    <row r="21" spans="1:15" ht="11.25">
      <c r="A21" s="52" t="s">
        <v>32</v>
      </c>
      <c r="B21" s="90">
        <v>0.5987361769352291</v>
      </c>
      <c r="C21" s="91">
        <v>0.8700440528634361</v>
      </c>
      <c r="D21" s="91">
        <v>0.9521276595744681</v>
      </c>
      <c r="E21" s="91">
        <v>0.9461538461538461</v>
      </c>
      <c r="F21" s="91">
        <v>1</v>
      </c>
      <c r="G21" s="92">
        <v>0.8037166085946573</v>
      </c>
      <c r="I21" s="68"/>
      <c r="J21" s="68"/>
      <c r="K21" s="68"/>
      <c r="L21" s="68"/>
      <c r="M21" s="68"/>
      <c r="N21" s="68"/>
      <c r="O21" s="67"/>
    </row>
    <row r="22" spans="1:15" ht="11.25">
      <c r="A22" s="52" t="s">
        <v>33</v>
      </c>
      <c r="B22" s="90">
        <v>0.026856240126382307</v>
      </c>
      <c r="C22" s="91">
        <v>0</v>
      </c>
      <c r="D22" s="91">
        <v>0</v>
      </c>
      <c r="E22" s="91">
        <v>0</v>
      </c>
      <c r="F22" s="91">
        <v>0</v>
      </c>
      <c r="G22" s="92">
        <v>0.009872241579558653</v>
      </c>
      <c r="I22" s="68"/>
      <c r="J22" s="68"/>
      <c r="K22" s="68"/>
      <c r="L22" s="68"/>
      <c r="M22" s="68"/>
      <c r="N22" s="68"/>
      <c r="O22" s="67"/>
    </row>
    <row r="23" spans="1:15" ht="11.25">
      <c r="A23" s="52" t="s">
        <v>34</v>
      </c>
      <c r="B23" s="90">
        <v>0.23222748815165878</v>
      </c>
      <c r="C23" s="91">
        <v>0</v>
      </c>
      <c r="D23" s="91">
        <v>0.047872340425531915</v>
      </c>
      <c r="E23" s="91">
        <v>0.05384615384615385</v>
      </c>
      <c r="F23" s="91">
        <v>0</v>
      </c>
      <c r="G23" s="92">
        <v>0.09988385598141696</v>
      </c>
      <c r="I23" s="68"/>
      <c r="J23" s="68"/>
      <c r="K23" s="68"/>
      <c r="L23" s="68"/>
      <c r="M23" s="68"/>
      <c r="N23" s="68"/>
      <c r="O23" s="67"/>
    </row>
    <row r="24" spans="1:15" ht="11.25">
      <c r="A24" s="52" t="s">
        <v>35</v>
      </c>
      <c r="B24" s="90">
        <v>0.014218009478672985</v>
      </c>
      <c r="C24" s="91">
        <v>0</v>
      </c>
      <c r="D24" s="91">
        <v>0</v>
      </c>
      <c r="E24" s="91">
        <v>0</v>
      </c>
      <c r="F24" s="91">
        <v>0</v>
      </c>
      <c r="G24" s="92">
        <v>0.005226480836236934</v>
      </c>
      <c r="I24" s="68"/>
      <c r="J24" s="68"/>
      <c r="K24" s="68"/>
      <c r="L24" s="68"/>
      <c r="M24" s="68"/>
      <c r="N24" s="68"/>
      <c r="O24" s="67"/>
    </row>
    <row r="25" spans="1:15" ht="11.25">
      <c r="A25" s="52" t="s">
        <v>36</v>
      </c>
      <c r="B25" s="90">
        <v>0</v>
      </c>
      <c r="C25" s="91">
        <v>0.1299559471365639</v>
      </c>
      <c r="D25" s="91">
        <v>0</v>
      </c>
      <c r="E25" s="91">
        <v>0</v>
      </c>
      <c r="F25" s="91">
        <v>0</v>
      </c>
      <c r="G25" s="92">
        <v>0.03426248548199768</v>
      </c>
      <c r="I25" s="68"/>
      <c r="J25" s="68"/>
      <c r="K25" s="68"/>
      <c r="L25" s="68"/>
      <c r="M25" s="68"/>
      <c r="N25" s="68"/>
      <c r="O25" s="67"/>
    </row>
    <row r="26" spans="1:15" ht="11.25">
      <c r="A26" s="52" t="s">
        <v>37</v>
      </c>
      <c r="B26" s="90">
        <v>0.12796208530805686</v>
      </c>
      <c r="C26" s="91">
        <v>0</v>
      </c>
      <c r="D26" s="91">
        <v>0</v>
      </c>
      <c r="E26" s="91">
        <v>0</v>
      </c>
      <c r="F26" s="91">
        <v>0</v>
      </c>
      <c r="G26" s="92">
        <v>0.047038327526132406</v>
      </c>
      <c r="I26" s="68"/>
      <c r="J26" s="68"/>
      <c r="K26" s="68"/>
      <c r="L26" s="68"/>
      <c r="M26" s="68"/>
      <c r="N26" s="68"/>
      <c r="O26" s="67"/>
    </row>
    <row r="27" spans="1:15" ht="11.25">
      <c r="A27" s="53" t="s">
        <v>24</v>
      </c>
      <c r="B27" s="87">
        <v>0</v>
      </c>
      <c r="C27" s="88">
        <v>0</v>
      </c>
      <c r="D27" s="88">
        <v>0</v>
      </c>
      <c r="E27" s="88">
        <v>0</v>
      </c>
      <c r="F27" s="88">
        <v>0</v>
      </c>
      <c r="G27" s="89">
        <v>0</v>
      </c>
      <c r="I27" s="68"/>
      <c r="J27" s="68"/>
      <c r="K27" s="68"/>
      <c r="L27" s="68"/>
      <c r="M27" s="68"/>
      <c r="N27" s="68"/>
      <c r="O27" s="67"/>
    </row>
    <row r="28" spans="1:15" ht="11.25">
      <c r="A28" s="52" t="s">
        <v>38</v>
      </c>
      <c r="B28" s="84">
        <v>0.5292259083728278</v>
      </c>
      <c r="C28" s="85">
        <v>0.473568281938326</v>
      </c>
      <c r="D28" s="85">
        <v>0.6808510638297872</v>
      </c>
      <c r="E28" s="85">
        <v>0.5461538461538461</v>
      </c>
      <c r="F28" s="85">
        <v>0.5426356589147286</v>
      </c>
      <c r="G28" s="86">
        <v>0.5499419279907085</v>
      </c>
      <c r="I28" s="68"/>
      <c r="J28" s="68"/>
      <c r="K28" s="68"/>
      <c r="L28" s="68"/>
      <c r="M28" s="68"/>
      <c r="N28" s="68"/>
      <c r="O28" s="67"/>
    </row>
    <row r="29" spans="1:15" ht="11.25">
      <c r="A29" s="52" t="s">
        <v>39</v>
      </c>
      <c r="B29" s="84">
        <v>0.15955766192733017</v>
      </c>
      <c r="C29" s="85">
        <v>0.1762114537444934</v>
      </c>
      <c r="D29" s="85">
        <v>0.10106382978723404</v>
      </c>
      <c r="E29" s="85">
        <v>0.13076923076923078</v>
      </c>
      <c r="F29" s="85">
        <v>0.046511627906976744</v>
      </c>
      <c r="G29" s="86">
        <v>0.140534262485482</v>
      </c>
      <c r="I29" s="68"/>
      <c r="J29" s="68"/>
      <c r="K29" s="68"/>
      <c r="L29" s="68"/>
      <c r="M29" s="68"/>
      <c r="N29" s="68"/>
      <c r="O29" s="67"/>
    </row>
    <row r="30" spans="1:15" ht="11.25">
      <c r="A30" s="52" t="s">
        <v>40</v>
      </c>
      <c r="B30" s="84">
        <v>0.31121642969984203</v>
      </c>
      <c r="C30" s="85">
        <v>0.3502202643171806</v>
      </c>
      <c r="D30" s="85">
        <v>0.21808510638297873</v>
      </c>
      <c r="E30" s="85">
        <v>0.3230769230769231</v>
      </c>
      <c r="F30" s="85">
        <v>0.4108527131782946</v>
      </c>
      <c r="G30" s="86">
        <v>0.30952380952380953</v>
      </c>
      <c r="I30" s="68"/>
      <c r="J30" s="68"/>
      <c r="K30" s="68"/>
      <c r="L30" s="68"/>
      <c r="M30" s="68"/>
      <c r="N30" s="68"/>
      <c r="O30" s="67"/>
    </row>
    <row r="31" spans="1:15" ht="11.25">
      <c r="A31" s="53" t="s">
        <v>24</v>
      </c>
      <c r="B31" s="96">
        <v>0</v>
      </c>
      <c r="C31" s="97">
        <v>0</v>
      </c>
      <c r="D31" s="97">
        <v>0</v>
      </c>
      <c r="E31" s="97">
        <v>0</v>
      </c>
      <c r="F31" s="97">
        <v>0</v>
      </c>
      <c r="G31" s="98">
        <v>0</v>
      </c>
      <c r="I31" s="68"/>
      <c r="J31" s="68"/>
      <c r="K31" s="68"/>
      <c r="L31" s="68"/>
      <c r="M31" s="68"/>
      <c r="N31" s="68"/>
      <c r="O31" s="67"/>
    </row>
    <row r="32" spans="1:15" ht="11.25">
      <c r="A32" s="52" t="s">
        <v>42</v>
      </c>
      <c r="B32" s="90">
        <v>0.42812006319115326</v>
      </c>
      <c r="C32" s="91">
        <v>0.42070484581497797</v>
      </c>
      <c r="D32" s="91">
        <v>0.39361702127659576</v>
      </c>
      <c r="E32" s="91">
        <v>0.4</v>
      </c>
      <c r="F32" s="91">
        <v>0.2558139534883721</v>
      </c>
      <c r="G32" s="92">
        <v>0.40360046457607435</v>
      </c>
      <c r="I32" s="68"/>
      <c r="J32" s="68"/>
      <c r="K32" s="68"/>
      <c r="L32" s="68"/>
      <c r="M32" s="68"/>
      <c r="N32" s="68"/>
      <c r="O32" s="67"/>
    </row>
    <row r="33" spans="1:15" ht="11.25">
      <c r="A33" s="52" t="s">
        <v>43</v>
      </c>
      <c r="B33" s="90">
        <v>0.5497630331753555</v>
      </c>
      <c r="C33" s="91">
        <v>0.566079295154185</v>
      </c>
      <c r="D33" s="91">
        <v>0.598404255319149</v>
      </c>
      <c r="E33" s="91">
        <v>0.5923076923076923</v>
      </c>
      <c r="F33" s="91">
        <v>0.7364341085271318</v>
      </c>
      <c r="G33" s="92">
        <v>0.5818815331010453</v>
      </c>
      <c r="I33" s="68"/>
      <c r="J33" s="68"/>
      <c r="K33" s="68"/>
      <c r="L33" s="68"/>
      <c r="M33" s="68"/>
      <c r="N33" s="68"/>
      <c r="O33" s="67"/>
    </row>
    <row r="34" spans="1:15" ht="11.25">
      <c r="A34" s="52" t="s">
        <v>44</v>
      </c>
      <c r="B34" s="90">
        <v>0.022116903633491312</v>
      </c>
      <c r="C34" s="91">
        <v>0.013215859030837005</v>
      </c>
      <c r="D34" s="91">
        <v>0.007978723404255319</v>
      </c>
      <c r="E34" s="91">
        <v>0.007692307692307693</v>
      </c>
      <c r="F34" s="91">
        <v>0.007751937984496124</v>
      </c>
      <c r="G34" s="92">
        <v>0.014518002322880372</v>
      </c>
      <c r="I34" s="68"/>
      <c r="J34" s="68"/>
      <c r="K34" s="68"/>
      <c r="L34" s="68"/>
      <c r="M34" s="68"/>
      <c r="N34" s="68"/>
      <c r="O34" s="67"/>
    </row>
    <row r="35" spans="1:15" ht="11.25">
      <c r="A35" s="53" t="s">
        <v>24</v>
      </c>
      <c r="B35" s="87">
        <v>0</v>
      </c>
      <c r="C35" s="88">
        <v>0</v>
      </c>
      <c r="D35" s="88">
        <v>0</v>
      </c>
      <c r="E35" s="88">
        <v>0</v>
      </c>
      <c r="F35" s="88">
        <v>0</v>
      </c>
      <c r="G35" s="89">
        <v>0</v>
      </c>
      <c r="I35" s="68"/>
      <c r="J35" s="68"/>
      <c r="K35" s="68"/>
      <c r="L35" s="68"/>
      <c r="M35" s="68"/>
      <c r="N35" s="68"/>
      <c r="O35" s="67"/>
    </row>
    <row r="36" spans="1:15" ht="11.25">
      <c r="A36" s="52" t="s">
        <v>45</v>
      </c>
      <c r="B36" s="90"/>
      <c r="C36" s="91"/>
      <c r="D36" s="91"/>
      <c r="E36" s="91"/>
      <c r="F36" s="91"/>
      <c r="G36" s="92"/>
      <c r="I36" s="68"/>
      <c r="J36" s="68"/>
      <c r="K36" s="68"/>
      <c r="L36" s="68"/>
      <c r="M36" s="68"/>
      <c r="N36" s="68"/>
      <c r="O36" s="67"/>
    </row>
    <row r="37" spans="1:15" ht="11.25">
      <c r="A37" s="52" t="s">
        <v>46</v>
      </c>
      <c r="B37" s="90">
        <v>0.014760147601476014</v>
      </c>
      <c r="C37" s="91">
        <v>0</v>
      </c>
      <c r="D37" s="91">
        <v>0.013513513513513514</v>
      </c>
      <c r="E37" s="91">
        <v>0</v>
      </c>
      <c r="F37" s="91">
        <v>0</v>
      </c>
      <c r="G37" s="92">
        <v>0.008633093525179856</v>
      </c>
      <c r="I37" s="68"/>
      <c r="J37" s="68"/>
      <c r="K37" s="68"/>
      <c r="L37" s="68"/>
      <c r="M37" s="68"/>
      <c r="N37" s="68"/>
      <c r="O37" s="67"/>
    </row>
    <row r="38" spans="1:15" ht="11.25">
      <c r="A38" s="52" t="s">
        <v>47</v>
      </c>
      <c r="B38" s="90">
        <v>0.30996309963099633</v>
      </c>
      <c r="C38" s="91">
        <v>0.4293193717277487</v>
      </c>
      <c r="D38" s="91">
        <v>0.38513513513513514</v>
      </c>
      <c r="E38" s="91">
        <v>0.38461538461538464</v>
      </c>
      <c r="F38" s="91">
        <v>0.5757575757575758</v>
      </c>
      <c r="G38" s="92">
        <v>0.376978417266187</v>
      </c>
      <c r="I38" s="68"/>
      <c r="J38" s="68"/>
      <c r="K38" s="68"/>
      <c r="L38" s="68"/>
      <c r="M38" s="68"/>
      <c r="N38" s="68"/>
      <c r="O38" s="67"/>
    </row>
    <row r="39" spans="1:15" ht="11.25">
      <c r="A39" s="52" t="s">
        <v>48</v>
      </c>
      <c r="B39" s="90">
        <v>0.33948339483394835</v>
      </c>
      <c r="C39" s="91">
        <v>0.31413612565445026</v>
      </c>
      <c r="D39" s="91">
        <v>0.36486486486486486</v>
      </c>
      <c r="E39" s="91">
        <v>0.4230769230769231</v>
      </c>
      <c r="F39" s="91">
        <v>0.24242424242424243</v>
      </c>
      <c r="G39" s="92">
        <v>0.339568345323741</v>
      </c>
      <c r="I39" s="68"/>
      <c r="J39" s="68"/>
      <c r="K39" s="68"/>
      <c r="L39" s="68"/>
      <c r="M39" s="68"/>
      <c r="N39" s="68"/>
      <c r="O39" s="67"/>
    </row>
    <row r="40" spans="1:15" ht="11.25">
      <c r="A40" s="52" t="s">
        <v>49</v>
      </c>
      <c r="B40" s="90">
        <v>0.15498154981549817</v>
      </c>
      <c r="C40" s="91">
        <v>0.05759162303664921</v>
      </c>
      <c r="D40" s="91">
        <v>0.0945945945945946</v>
      </c>
      <c r="E40" s="91">
        <v>0.15384615384615385</v>
      </c>
      <c r="F40" s="91">
        <v>0.06060606060606061</v>
      </c>
      <c r="G40" s="92">
        <v>0.11079136690647481</v>
      </c>
      <c r="I40" s="68"/>
      <c r="J40" s="68"/>
      <c r="K40" s="68"/>
      <c r="L40" s="68"/>
      <c r="M40" s="68"/>
      <c r="N40" s="68"/>
      <c r="O40" s="67"/>
    </row>
    <row r="41" spans="1:15" ht="11.25">
      <c r="A41" s="52" t="s">
        <v>50</v>
      </c>
      <c r="B41" s="90">
        <v>0.07380073800738007</v>
      </c>
      <c r="C41" s="91">
        <v>0.04712041884816754</v>
      </c>
      <c r="D41" s="91">
        <v>0.04054054054054054</v>
      </c>
      <c r="E41" s="91">
        <v>0.019230769230769232</v>
      </c>
      <c r="F41" s="91">
        <v>0</v>
      </c>
      <c r="G41" s="92">
        <v>0.051798561151079135</v>
      </c>
      <c r="I41" s="68"/>
      <c r="J41" s="68"/>
      <c r="K41" s="68"/>
      <c r="L41" s="68"/>
      <c r="M41" s="68"/>
      <c r="N41" s="68"/>
      <c r="O41" s="67"/>
    </row>
    <row r="42" spans="1:15" ht="11.25">
      <c r="A42" s="52" t="s">
        <v>51</v>
      </c>
      <c r="B42" s="90">
        <v>0.02214022140221402</v>
      </c>
      <c r="C42" s="91">
        <v>0.020942408376963352</v>
      </c>
      <c r="D42" s="91">
        <v>0.033783783783783786</v>
      </c>
      <c r="E42" s="91">
        <v>0</v>
      </c>
      <c r="F42" s="91">
        <v>0.030303030303030304</v>
      </c>
      <c r="G42" s="92">
        <v>0.02302158273381295</v>
      </c>
      <c r="I42" s="68"/>
      <c r="J42" s="68"/>
      <c r="K42" s="68"/>
      <c r="L42" s="68"/>
      <c r="M42" s="68"/>
      <c r="N42" s="68"/>
      <c r="O42" s="67"/>
    </row>
    <row r="43" spans="1:15" ht="11.25">
      <c r="A43" s="52" t="s">
        <v>52</v>
      </c>
      <c r="B43" s="90">
        <v>0.01107011070110701</v>
      </c>
      <c r="C43" s="91">
        <v>0.005235602094240838</v>
      </c>
      <c r="D43" s="91">
        <v>0</v>
      </c>
      <c r="E43" s="91">
        <v>0</v>
      </c>
      <c r="F43" s="91">
        <v>0</v>
      </c>
      <c r="G43" s="92">
        <v>0.0057553956834532375</v>
      </c>
      <c r="I43" s="68"/>
      <c r="J43" s="68"/>
      <c r="K43" s="68"/>
      <c r="L43" s="68"/>
      <c r="M43" s="68"/>
      <c r="N43" s="68"/>
      <c r="O43" s="67"/>
    </row>
    <row r="44" spans="1:15" ht="11.25">
      <c r="A44" s="52" t="s">
        <v>53</v>
      </c>
      <c r="B44" s="90">
        <v>0.007380073800738007</v>
      </c>
      <c r="C44" s="91">
        <v>0.015706806282722512</v>
      </c>
      <c r="D44" s="91">
        <v>0</v>
      </c>
      <c r="E44" s="91">
        <v>0</v>
      </c>
      <c r="F44" s="91">
        <v>0.030303030303030304</v>
      </c>
      <c r="G44" s="92">
        <v>0.008633093525179856</v>
      </c>
      <c r="I44" s="68"/>
      <c r="J44" s="68"/>
      <c r="K44" s="68"/>
      <c r="L44" s="68"/>
      <c r="M44" s="68"/>
      <c r="N44" s="68"/>
      <c r="O44" s="67"/>
    </row>
    <row r="45" spans="1:15" ht="11.25">
      <c r="A45" s="52" t="s">
        <v>54</v>
      </c>
      <c r="B45" s="90">
        <v>0.06642066420664207</v>
      </c>
      <c r="C45" s="91">
        <v>0.1099476439790576</v>
      </c>
      <c r="D45" s="91">
        <v>0.06756756756756757</v>
      </c>
      <c r="E45" s="91">
        <v>0.019230769230769232</v>
      </c>
      <c r="F45" s="91">
        <v>0.06060606060606061</v>
      </c>
      <c r="G45" s="92">
        <v>0.07482014388489208</v>
      </c>
      <c r="I45" s="68"/>
      <c r="J45" s="68"/>
      <c r="K45" s="68"/>
      <c r="L45" s="68"/>
      <c r="M45" s="68"/>
      <c r="N45" s="68"/>
      <c r="O45" s="67"/>
    </row>
    <row r="46" spans="1:15" ht="11.25">
      <c r="A46" s="53" t="s">
        <v>24</v>
      </c>
      <c r="B46" s="87">
        <v>0</v>
      </c>
      <c r="C46" s="88">
        <v>0</v>
      </c>
      <c r="D46" s="88">
        <v>0</v>
      </c>
      <c r="E46" s="88">
        <v>0</v>
      </c>
      <c r="F46" s="88">
        <v>0</v>
      </c>
      <c r="G46" s="89">
        <v>0</v>
      </c>
      <c r="I46" s="68"/>
      <c r="J46" s="68"/>
      <c r="K46" s="68"/>
      <c r="L46" s="68"/>
      <c r="M46" s="68"/>
      <c r="N46" s="68"/>
      <c r="O46" s="67"/>
    </row>
    <row r="47" spans="1:15" ht="11.25">
      <c r="A47" s="55" t="s">
        <v>55</v>
      </c>
      <c r="B47" s="84"/>
      <c r="C47" s="85"/>
      <c r="D47" s="85"/>
      <c r="E47" s="85"/>
      <c r="F47" s="85"/>
      <c r="G47" s="86"/>
      <c r="I47" s="68"/>
      <c r="J47" s="68"/>
      <c r="K47" s="68"/>
      <c r="L47" s="68"/>
      <c r="M47" s="68"/>
      <c r="N47" s="68"/>
      <c r="O47" s="67"/>
    </row>
    <row r="48" spans="1:15" ht="11.25">
      <c r="A48" s="52" t="s">
        <v>56</v>
      </c>
      <c r="B48" s="90">
        <v>0.16666666666666666</v>
      </c>
      <c r="C48" s="91">
        <v>0.2490272373540856</v>
      </c>
      <c r="D48" s="91">
        <v>0.2222222222222222</v>
      </c>
      <c r="E48" s="91">
        <v>0.11688311688311688</v>
      </c>
      <c r="F48" s="91">
        <v>0.2736842105263158</v>
      </c>
      <c r="G48" s="92">
        <v>0.20658682634730538</v>
      </c>
      <c r="I48" s="68"/>
      <c r="J48" s="68"/>
      <c r="K48" s="68"/>
      <c r="L48" s="68"/>
      <c r="M48" s="68"/>
      <c r="N48" s="68"/>
      <c r="O48" s="67"/>
    </row>
    <row r="49" spans="1:15" ht="11.25">
      <c r="A49" s="52" t="s">
        <v>57</v>
      </c>
      <c r="B49" s="90">
        <v>0.2959770114942529</v>
      </c>
      <c r="C49" s="91">
        <v>0.4280155642023346</v>
      </c>
      <c r="D49" s="91">
        <v>0.31555555555555553</v>
      </c>
      <c r="E49" s="91">
        <v>0.44155844155844154</v>
      </c>
      <c r="F49" s="91">
        <v>0.3473684210526316</v>
      </c>
      <c r="G49" s="92">
        <v>0.3502994011976048</v>
      </c>
      <c r="I49" s="68"/>
      <c r="J49" s="68"/>
      <c r="K49" s="68"/>
      <c r="L49" s="68"/>
      <c r="M49" s="68"/>
      <c r="N49" s="68"/>
      <c r="O49" s="67"/>
    </row>
    <row r="50" spans="1:15" ht="11.25">
      <c r="A50" s="52" t="s">
        <v>47</v>
      </c>
      <c r="B50" s="90">
        <v>0.28448275862068967</v>
      </c>
      <c r="C50" s="91">
        <v>0.14007782101167315</v>
      </c>
      <c r="D50" s="91">
        <v>0.24888888888888888</v>
      </c>
      <c r="E50" s="91">
        <v>0.23376623376623376</v>
      </c>
      <c r="F50" s="91">
        <v>0.2631578947368421</v>
      </c>
      <c r="G50" s="92">
        <v>0.23353293413173654</v>
      </c>
      <c r="I50" s="68"/>
      <c r="J50" s="68"/>
      <c r="K50" s="68"/>
      <c r="L50" s="68"/>
      <c r="M50" s="68"/>
      <c r="N50" s="68"/>
      <c r="O50" s="67"/>
    </row>
    <row r="51" spans="1:15" ht="11.25">
      <c r="A51" s="52" t="s">
        <v>48</v>
      </c>
      <c r="B51" s="90">
        <v>0.10632183908045977</v>
      </c>
      <c r="C51" s="91">
        <v>0.08171206225680934</v>
      </c>
      <c r="D51" s="91">
        <v>0.07555555555555556</v>
      </c>
      <c r="E51" s="91">
        <v>0.05194805194805195</v>
      </c>
      <c r="F51" s="91">
        <v>0.07368421052631578</v>
      </c>
      <c r="G51" s="92">
        <v>0.08582834331337326</v>
      </c>
      <c r="I51" s="68"/>
      <c r="J51" s="68"/>
      <c r="K51" s="68"/>
      <c r="L51" s="68"/>
      <c r="M51" s="68"/>
      <c r="N51" s="68"/>
      <c r="O51" s="67"/>
    </row>
    <row r="52" spans="1:15" ht="11.25">
      <c r="A52" s="52" t="s">
        <v>49</v>
      </c>
      <c r="B52" s="90">
        <v>0.03735632183908046</v>
      </c>
      <c r="C52" s="91">
        <v>0.0311284046692607</v>
      </c>
      <c r="D52" s="91">
        <v>0.04</v>
      </c>
      <c r="E52" s="91">
        <v>0.05194805194805195</v>
      </c>
      <c r="F52" s="91">
        <v>0.021052631578947368</v>
      </c>
      <c r="G52" s="92">
        <v>0.03592814371257485</v>
      </c>
      <c r="I52" s="68"/>
      <c r="J52" s="68"/>
      <c r="K52" s="68"/>
      <c r="L52" s="68"/>
      <c r="M52" s="68"/>
      <c r="N52" s="68"/>
      <c r="O52" s="67"/>
    </row>
    <row r="53" spans="1:15" ht="11.25">
      <c r="A53" s="52" t="s">
        <v>50</v>
      </c>
      <c r="B53" s="90">
        <v>0.031609195402298854</v>
      </c>
      <c r="C53" s="91">
        <v>0.01556420233463035</v>
      </c>
      <c r="D53" s="91">
        <v>0.013333333333333334</v>
      </c>
      <c r="E53" s="91">
        <v>0</v>
      </c>
      <c r="F53" s="91">
        <v>0</v>
      </c>
      <c r="G53" s="92">
        <v>0.017964071856287425</v>
      </c>
      <c r="I53" s="68"/>
      <c r="J53" s="68"/>
      <c r="K53" s="68"/>
      <c r="L53" s="68"/>
      <c r="M53" s="68"/>
      <c r="N53" s="68"/>
      <c r="O53" s="67"/>
    </row>
    <row r="54" spans="1:15" ht="11.25">
      <c r="A54" s="52" t="s">
        <v>51</v>
      </c>
      <c r="B54" s="90">
        <v>0.020114942528735632</v>
      </c>
      <c r="C54" s="91">
        <v>0.007782101167315175</v>
      </c>
      <c r="D54" s="91">
        <v>0.02666666666666667</v>
      </c>
      <c r="E54" s="91">
        <v>0.025974025974025976</v>
      </c>
      <c r="F54" s="91">
        <v>0</v>
      </c>
      <c r="G54" s="92">
        <v>0.016966067864271458</v>
      </c>
      <c r="I54" s="68"/>
      <c r="J54" s="68"/>
      <c r="K54" s="68"/>
      <c r="L54" s="68"/>
      <c r="M54" s="68"/>
      <c r="N54" s="68"/>
      <c r="O54" s="67"/>
    </row>
    <row r="55" spans="1:15" ht="11.25">
      <c r="A55" s="52" t="s">
        <v>52</v>
      </c>
      <c r="B55" s="90">
        <v>0.005747126436781609</v>
      </c>
      <c r="C55" s="91">
        <v>0.011673151750972763</v>
      </c>
      <c r="D55" s="91">
        <v>0.008888888888888889</v>
      </c>
      <c r="E55" s="91">
        <v>0.012987012987012988</v>
      </c>
      <c r="F55" s="91">
        <v>0</v>
      </c>
      <c r="G55" s="92">
        <v>0.007984031936127744</v>
      </c>
      <c r="I55" s="68"/>
      <c r="J55" s="68"/>
      <c r="K55" s="68"/>
      <c r="L55" s="68"/>
      <c r="M55" s="68"/>
      <c r="N55" s="68"/>
      <c r="O55" s="67"/>
    </row>
    <row r="56" spans="1:15" ht="11.25">
      <c r="A56" s="52" t="s">
        <v>58</v>
      </c>
      <c r="B56" s="90">
        <v>0.05172413793103448</v>
      </c>
      <c r="C56" s="91">
        <v>0.03501945525291829</v>
      </c>
      <c r="D56" s="91">
        <v>0.04888888888888889</v>
      </c>
      <c r="E56" s="91">
        <v>0.06493506493506493</v>
      </c>
      <c r="F56" s="91">
        <v>0.021052631578947368</v>
      </c>
      <c r="G56" s="92">
        <v>0.04491017964071856</v>
      </c>
      <c r="I56" s="68"/>
      <c r="J56" s="68"/>
      <c r="K56" s="68"/>
      <c r="L56" s="68"/>
      <c r="M56" s="68"/>
      <c r="N56" s="68"/>
      <c r="O56" s="67"/>
    </row>
    <row r="57" spans="1:15" ht="11.25">
      <c r="A57" s="53" t="s">
        <v>24</v>
      </c>
      <c r="B57" s="87">
        <v>0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  <c r="I57" s="68"/>
      <c r="J57" s="68"/>
      <c r="K57" s="68"/>
      <c r="L57" s="68"/>
      <c r="M57" s="68"/>
      <c r="N57" s="68"/>
      <c r="O57" s="67"/>
    </row>
    <row r="58" spans="1:15" ht="11.25">
      <c r="A58" s="52" t="s">
        <v>90</v>
      </c>
      <c r="B58" s="99">
        <v>3.088</v>
      </c>
      <c r="C58" s="100">
        <v>2.9268</v>
      </c>
      <c r="D58" s="100">
        <v>3.367</v>
      </c>
      <c r="E58" s="100">
        <v>3.00965</v>
      </c>
      <c r="F58" s="100">
        <v>3.33542</v>
      </c>
      <c r="G58" s="101">
        <v>3.119</v>
      </c>
      <c r="I58" s="428"/>
      <c r="J58" s="428"/>
      <c r="K58" s="428"/>
      <c r="L58" s="428"/>
      <c r="M58" s="428"/>
      <c r="N58" s="428"/>
      <c r="O58" s="56"/>
    </row>
    <row r="59" spans="1:15" ht="11.25">
      <c r="A59" s="102" t="s">
        <v>91</v>
      </c>
      <c r="B59" s="103">
        <v>0.477</v>
      </c>
      <c r="C59" s="104">
        <v>0.444</v>
      </c>
      <c r="D59" s="104">
        <v>0.3965</v>
      </c>
      <c r="E59" s="104">
        <v>0.4344</v>
      </c>
      <c r="F59" s="104">
        <v>0.362</v>
      </c>
      <c r="G59" s="105">
        <v>0.4708</v>
      </c>
      <c r="I59" s="428"/>
      <c r="J59" s="428"/>
      <c r="K59" s="428"/>
      <c r="L59" s="428"/>
      <c r="M59" s="428"/>
      <c r="N59" s="428"/>
      <c r="O59" s="56"/>
    </row>
    <row r="60" spans="1:15" ht="11.25">
      <c r="A60" s="106" t="s">
        <v>95</v>
      </c>
      <c r="B60" s="54"/>
      <c r="C60" s="54"/>
      <c r="D60" s="54"/>
      <c r="E60" s="54"/>
      <c r="F60" s="54"/>
      <c r="G60" s="107"/>
      <c r="I60" s="56"/>
      <c r="J60" s="56"/>
      <c r="K60" s="56"/>
      <c r="L60" s="56"/>
      <c r="M60" s="56"/>
      <c r="N60" s="56"/>
      <c r="O60" s="56"/>
    </row>
    <row r="61" spans="1:15" ht="13.5" customHeight="1">
      <c r="A61" s="47" t="s">
        <v>0</v>
      </c>
      <c r="I61" s="56"/>
      <c r="J61" s="56"/>
      <c r="K61" s="56"/>
      <c r="L61" s="56"/>
      <c r="M61" s="56"/>
      <c r="N61" s="56"/>
      <c r="O61" s="56"/>
    </row>
    <row r="62" spans="1:15" ht="13.5" customHeight="1">
      <c r="A62" s="50" t="s">
        <v>1</v>
      </c>
      <c r="I62" s="429"/>
      <c r="J62" s="429"/>
      <c r="K62" s="56"/>
      <c r="L62" s="56"/>
      <c r="M62" s="56"/>
      <c r="N62" s="56"/>
      <c r="O62" s="56"/>
    </row>
    <row r="63" spans="1:15" ht="27" customHeight="1">
      <c r="A63" s="51" t="s">
        <v>92</v>
      </c>
      <c r="I63" s="56"/>
      <c r="J63" s="56"/>
      <c r="K63" s="56"/>
      <c r="L63" s="56"/>
      <c r="M63" s="56"/>
      <c r="N63" s="56"/>
      <c r="O63" s="56"/>
    </row>
    <row r="64" spans="1:15" ht="24.75" customHeight="1">
      <c r="A64" s="48"/>
      <c r="I64" s="56"/>
      <c r="J64" s="56"/>
      <c r="K64" s="56"/>
      <c r="L64" s="56"/>
      <c r="M64" s="56"/>
      <c r="N64" s="56"/>
      <c r="O64" s="56"/>
    </row>
    <row r="65" spans="2:15" ht="11.25" customHeight="1">
      <c r="B65" s="71" t="s">
        <v>93</v>
      </c>
      <c r="C65" s="72"/>
      <c r="D65" s="72"/>
      <c r="E65" s="72"/>
      <c r="F65" s="72"/>
      <c r="G65" s="73"/>
      <c r="I65" s="423"/>
      <c r="J65" s="423"/>
      <c r="K65" s="423"/>
      <c r="L65" s="423"/>
      <c r="M65" s="423"/>
      <c r="N65" s="423"/>
      <c r="O65" s="56"/>
    </row>
    <row r="66" spans="1:15" ht="11.25" customHeight="1">
      <c r="A66" s="74" t="s">
        <v>87</v>
      </c>
      <c r="B66" s="75" t="s">
        <v>61</v>
      </c>
      <c r="C66" s="76" t="s">
        <v>62</v>
      </c>
      <c r="D66" s="77" t="s">
        <v>63</v>
      </c>
      <c r="E66" s="77" t="s">
        <v>64</v>
      </c>
      <c r="F66" s="77" t="s">
        <v>65</v>
      </c>
      <c r="G66" s="78" t="s">
        <v>21</v>
      </c>
      <c r="I66" s="424"/>
      <c r="J66" s="424"/>
      <c r="K66" s="200"/>
      <c r="L66" s="200"/>
      <c r="M66" s="200"/>
      <c r="N66" s="200"/>
      <c r="O66" s="56"/>
    </row>
    <row r="67" spans="1:15" ht="11.25">
      <c r="A67" s="79" t="s">
        <v>21</v>
      </c>
      <c r="B67" s="80">
        <v>239</v>
      </c>
      <c r="C67" s="81">
        <v>175</v>
      </c>
      <c r="D67" s="81">
        <v>136</v>
      </c>
      <c r="E67" s="81">
        <v>39</v>
      </c>
      <c r="F67" s="81">
        <v>56</v>
      </c>
      <c r="G67" s="82">
        <v>645</v>
      </c>
      <c r="I67" s="425"/>
      <c r="J67" s="425"/>
      <c r="K67" s="109"/>
      <c r="L67" s="109"/>
      <c r="M67" s="109"/>
      <c r="N67" s="109"/>
      <c r="O67" s="67"/>
    </row>
    <row r="68" spans="1:15" ht="11.25">
      <c r="A68" s="52" t="s">
        <v>22</v>
      </c>
      <c r="B68" s="84">
        <v>0.694560669456067</v>
      </c>
      <c r="C68" s="85">
        <v>0.5142857142857142</v>
      </c>
      <c r="D68" s="85">
        <v>0.8823529411764706</v>
      </c>
      <c r="E68" s="85">
        <v>0.15384615384615385</v>
      </c>
      <c r="F68" s="85">
        <v>0.9285714285714286</v>
      </c>
      <c r="G68" s="86">
        <v>0.6728682170542636</v>
      </c>
      <c r="I68" s="68"/>
      <c r="J68" s="68"/>
      <c r="K68" s="68"/>
      <c r="L68" s="68"/>
      <c r="M68" s="68"/>
      <c r="N68" s="109"/>
      <c r="O68" s="67"/>
    </row>
    <row r="69" spans="1:15" ht="11.25">
      <c r="A69" s="52" t="s">
        <v>23</v>
      </c>
      <c r="B69" s="84">
        <v>0.3054393305439331</v>
      </c>
      <c r="C69" s="85">
        <v>0.4857142857142857</v>
      </c>
      <c r="D69" s="85">
        <v>0.11764705882352941</v>
      </c>
      <c r="E69" s="85">
        <v>0.8461538461538461</v>
      </c>
      <c r="F69" s="85">
        <v>0.07142857142857142</v>
      </c>
      <c r="G69" s="86">
        <v>0.3271317829457364</v>
      </c>
      <c r="I69" s="68"/>
      <c r="J69" s="68"/>
      <c r="K69" s="68"/>
      <c r="L69" s="68"/>
      <c r="M69" s="68"/>
      <c r="N69" s="109"/>
      <c r="O69" s="67"/>
    </row>
    <row r="70" spans="1:15" ht="11.25">
      <c r="A70" s="53" t="s">
        <v>24</v>
      </c>
      <c r="B70" s="87">
        <v>0</v>
      </c>
      <c r="C70" s="88">
        <v>0</v>
      </c>
      <c r="D70" s="88">
        <v>0</v>
      </c>
      <c r="E70" s="88">
        <v>0</v>
      </c>
      <c r="F70" s="88">
        <v>0</v>
      </c>
      <c r="G70" s="89">
        <v>0</v>
      </c>
      <c r="I70" s="68"/>
      <c r="J70" s="68"/>
      <c r="K70" s="68"/>
      <c r="L70" s="68"/>
      <c r="M70" s="68"/>
      <c r="N70" s="109"/>
      <c r="O70" s="67"/>
    </row>
    <row r="71" spans="1:15" ht="11.25">
      <c r="A71" s="52" t="s">
        <v>25</v>
      </c>
      <c r="B71" s="90">
        <v>0.9037656903765691</v>
      </c>
      <c r="C71" s="91">
        <v>0.9314285714285714</v>
      </c>
      <c r="D71" s="91">
        <v>0.8529411764705882</v>
      </c>
      <c r="E71" s="91">
        <v>0.9230769230769231</v>
      </c>
      <c r="F71" s="91">
        <v>0.9107142857142857</v>
      </c>
      <c r="G71" s="92">
        <v>0.9023255813953488</v>
      </c>
      <c r="I71" s="68"/>
      <c r="J71" s="68"/>
      <c r="K71" s="68"/>
      <c r="L71" s="68"/>
      <c r="M71" s="68"/>
      <c r="N71" s="109"/>
      <c r="O71" s="67"/>
    </row>
    <row r="72" spans="1:15" ht="11.25">
      <c r="A72" s="52" t="s">
        <v>26</v>
      </c>
      <c r="B72" s="90">
        <v>0.06694560669456066</v>
      </c>
      <c r="C72" s="91">
        <v>0.04</v>
      </c>
      <c r="D72" s="91">
        <v>0.10294117647058823</v>
      </c>
      <c r="E72" s="91">
        <v>0.02564102564102564</v>
      </c>
      <c r="F72" s="91">
        <v>0.05357142857142857</v>
      </c>
      <c r="G72" s="92">
        <v>0.06356589147286822</v>
      </c>
      <c r="I72" s="68"/>
      <c r="J72" s="68"/>
      <c r="K72" s="68"/>
      <c r="L72" s="68"/>
      <c r="M72" s="68"/>
      <c r="N72" s="109"/>
      <c r="O72" s="67"/>
    </row>
    <row r="73" spans="1:15" ht="11.25">
      <c r="A73" s="52" t="s">
        <v>27</v>
      </c>
      <c r="B73" s="90">
        <v>0</v>
      </c>
      <c r="C73" s="91">
        <v>0.011428571428571429</v>
      </c>
      <c r="D73" s="91">
        <v>0.007352941176470588</v>
      </c>
      <c r="E73" s="91">
        <v>0.02564102564102564</v>
      </c>
      <c r="F73" s="91">
        <v>0</v>
      </c>
      <c r="G73" s="92">
        <v>0.006201550387596899</v>
      </c>
      <c r="I73" s="68"/>
      <c r="J73" s="68"/>
      <c r="K73" s="68"/>
      <c r="L73" s="68"/>
      <c r="M73" s="68"/>
      <c r="N73" s="109"/>
      <c r="O73" s="67"/>
    </row>
    <row r="74" spans="1:15" ht="11.25">
      <c r="A74" s="52" t="s">
        <v>28</v>
      </c>
      <c r="B74" s="90">
        <v>0.0041841004184100415</v>
      </c>
      <c r="C74" s="91">
        <v>0</v>
      </c>
      <c r="D74" s="91">
        <v>0</v>
      </c>
      <c r="E74" s="91">
        <v>0</v>
      </c>
      <c r="F74" s="91">
        <v>0</v>
      </c>
      <c r="G74" s="92">
        <v>0.0015503875968992248</v>
      </c>
      <c r="I74" s="68"/>
      <c r="J74" s="68"/>
      <c r="K74" s="68"/>
      <c r="L74" s="68"/>
      <c r="M74" s="68"/>
      <c r="N74" s="109"/>
      <c r="O74" s="67"/>
    </row>
    <row r="75" spans="1:15" ht="11.25">
      <c r="A75" s="52" t="s">
        <v>29</v>
      </c>
      <c r="B75" s="90">
        <v>0.016736401673640166</v>
      </c>
      <c r="C75" s="91">
        <v>0.005714285714285714</v>
      </c>
      <c r="D75" s="91">
        <v>0.029411764705882353</v>
      </c>
      <c r="E75" s="91">
        <v>0</v>
      </c>
      <c r="F75" s="91">
        <v>0.03571428571428571</v>
      </c>
      <c r="G75" s="92">
        <v>0.017054263565891473</v>
      </c>
      <c r="I75" s="68"/>
      <c r="J75" s="68"/>
      <c r="K75" s="68"/>
      <c r="L75" s="68"/>
      <c r="M75" s="68"/>
      <c r="N75" s="109"/>
      <c r="O75" s="67"/>
    </row>
    <row r="76" spans="1:15" ht="11.25">
      <c r="A76" s="52" t="s">
        <v>30</v>
      </c>
      <c r="B76" s="90">
        <v>0.008368200836820083</v>
      </c>
      <c r="C76" s="91">
        <v>0.011428571428571429</v>
      </c>
      <c r="D76" s="91">
        <v>0.007352941176470588</v>
      </c>
      <c r="E76" s="91">
        <v>0.02564102564102564</v>
      </c>
      <c r="F76" s="91">
        <v>0</v>
      </c>
      <c r="G76" s="92">
        <v>0.009302325581395349</v>
      </c>
      <c r="I76" s="68"/>
      <c r="J76" s="68"/>
      <c r="K76" s="68"/>
      <c r="L76" s="68"/>
      <c r="M76" s="68"/>
      <c r="N76" s="109"/>
      <c r="O76" s="67"/>
    </row>
    <row r="77" spans="1:15" ht="11.25">
      <c r="A77" s="53" t="s">
        <v>24</v>
      </c>
      <c r="B77" s="87">
        <v>0</v>
      </c>
      <c r="C77" s="88">
        <v>0</v>
      </c>
      <c r="D77" s="88">
        <v>0</v>
      </c>
      <c r="E77" s="88">
        <v>0</v>
      </c>
      <c r="F77" s="88">
        <v>0</v>
      </c>
      <c r="G77" s="89">
        <v>0</v>
      </c>
      <c r="I77" s="68"/>
      <c r="J77" s="68"/>
      <c r="K77" s="68"/>
      <c r="L77" s="68"/>
      <c r="M77" s="68"/>
      <c r="N77" s="109"/>
      <c r="O77" s="430"/>
    </row>
    <row r="78" spans="1:15" ht="11.25">
      <c r="A78" s="52" t="s">
        <v>88</v>
      </c>
      <c r="B78" s="84" t="s">
        <v>100</v>
      </c>
      <c r="C78" s="85" t="s">
        <v>101</v>
      </c>
      <c r="D78" s="85" t="s">
        <v>97</v>
      </c>
      <c r="E78" s="85" t="s">
        <v>102</v>
      </c>
      <c r="F78" s="85" t="s">
        <v>99</v>
      </c>
      <c r="G78" s="86" t="s">
        <v>100</v>
      </c>
      <c r="I78" s="68"/>
      <c r="J78" s="68"/>
      <c r="K78" s="68"/>
      <c r="L78" s="68"/>
      <c r="M78" s="68"/>
      <c r="N78" s="68"/>
      <c r="O78" s="426"/>
    </row>
    <row r="79" spans="1:15" ht="11.25">
      <c r="A79" s="53" t="s">
        <v>89</v>
      </c>
      <c r="B79" s="93">
        <v>23.15</v>
      </c>
      <c r="C79" s="95">
        <v>22.56</v>
      </c>
      <c r="D79" s="65">
        <v>23.17</v>
      </c>
      <c r="E79" s="95">
        <v>22.5</v>
      </c>
      <c r="F79" s="65">
        <v>22.5</v>
      </c>
      <c r="G79" s="94">
        <v>22.9</v>
      </c>
      <c r="I79" s="427"/>
      <c r="J79" s="427"/>
      <c r="K79" s="427"/>
      <c r="L79" s="427"/>
      <c r="M79" s="427"/>
      <c r="N79" s="427"/>
      <c r="O79" s="426"/>
    </row>
    <row r="80" spans="1:15" ht="11.25">
      <c r="A80" s="52" t="s">
        <v>32</v>
      </c>
      <c r="B80" s="90">
        <v>0.6276150627615062</v>
      </c>
      <c r="C80" s="91">
        <v>0.8514285714285714</v>
      </c>
      <c r="D80" s="91">
        <v>0.9558823529411765</v>
      </c>
      <c r="E80" s="91">
        <v>0.9230769230769231</v>
      </c>
      <c r="F80" s="91">
        <v>1</v>
      </c>
      <c r="G80" s="92">
        <v>0.8077519379844961</v>
      </c>
      <c r="I80" s="68"/>
      <c r="J80" s="68"/>
      <c r="K80" s="68"/>
      <c r="L80" s="68"/>
      <c r="M80" s="68"/>
      <c r="N80" s="109"/>
      <c r="O80" s="67"/>
    </row>
    <row r="81" spans="1:15" ht="11.25">
      <c r="A81" s="52" t="s">
        <v>33</v>
      </c>
      <c r="B81" s="90">
        <v>0.012552301255230125</v>
      </c>
      <c r="C81" s="91">
        <v>0</v>
      </c>
      <c r="D81" s="91">
        <v>0</v>
      </c>
      <c r="E81" s="91">
        <v>0</v>
      </c>
      <c r="F81" s="91">
        <v>0</v>
      </c>
      <c r="G81" s="92">
        <v>0.004651162790697674</v>
      </c>
      <c r="I81" s="68"/>
      <c r="J81" s="68"/>
      <c r="K81" s="68"/>
      <c r="L81" s="68"/>
      <c r="M81" s="68"/>
      <c r="N81" s="109"/>
      <c r="O81" s="67"/>
    </row>
    <row r="82" spans="1:15" ht="11.25">
      <c r="A82" s="52" t="s">
        <v>34</v>
      </c>
      <c r="B82" s="90">
        <v>0.25523012552301255</v>
      </c>
      <c r="C82" s="91">
        <v>0</v>
      </c>
      <c r="D82" s="91">
        <v>0.04411764705882353</v>
      </c>
      <c r="E82" s="91">
        <v>0.07692307692307693</v>
      </c>
      <c r="F82" s="91">
        <v>0</v>
      </c>
      <c r="G82" s="92">
        <v>0.10852713178294573</v>
      </c>
      <c r="I82" s="68"/>
      <c r="J82" s="68"/>
      <c r="K82" s="68"/>
      <c r="L82" s="68"/>
      <c r="M82" s="68"/>
      <c r="N82" s="109"/>
      <c r="O82" s="67"/>
    </row>
    <row r="83" spans="1:15" ht="11.25">
      <c r="A83" s="52" t="s">
        <v>35</v>
      </c>
      <c r="B83" s="90">
        <v>0.012552301255230125</v>
      </c>
      <c r="C83" s="91">
        <v>0</v>
      </c>
      <c r="D83" s="91">
        <v>0</v>
      </c>
      <c r="E83" s="91">
        <v>0</v>
      </c>
      <c r="F83" s="91">
        <v>0</v>
      </c>
      <c r="G83" s="92">
        <v>0.004651162790697674</v>
      </c>
      <c r="I83" s="68"/>
      <c r="J83" s="68"/>
      <c r="K83" s="68"/>
      <c r="L83" s="68"/>
      <c r="M83" s="68"/>
      <c r="N83" s="109"/>
      <c r="O83" s="67"/>
    </row>
    <row r="84" spans="1:15" ht="11.25">
      <c r="A84" s="52" t="s">
        <v>36</v>
      </c>
      <c r="B84" s="90">
        <v>0</v>
      </c>
      <c r="C84" s="91">
        <v>0.14857142857142858</v>
      </c>
      <c r="D84" s="91">
        <v>0</v>
      </c>
      <c r="E84" s="91">
        <v>0</v>
      </c>
      <c r="F84" s="91">
        <v>0</v>
      </c>
      <c r="G84" s="92">
        <v>0.040310077519379844</v>
      </c>
      <c r="I84" s="68"/>
      <c r="J84" s="68"/>
      <c r="K84" s="68"/>
      <c r="L84" s="68"/>
      <c r="M84" s="68"/>
      <c r="N84" s="109"/>
      <c r="O84" s="67"/>
    </row>
    <row r="85" spans="1:15" ht="11.25">
      <c r="A85" s="52" t="s">
        <v>37</v>
      </c>
      <c r="B85" s="90">
        <v>0.09205020920502092</v>
      </c>
      <c r="C85" s="91">
        <v>0</v>
      </c>
      <c r="D85" s="91">
        <v>0</v>
      </c>
      <c r="E85" s="91">
        <v>0</v>
      </c>
      <c r="F85" s="91">
        <v>0</v>
      </c>
      <c r="G85" s="92">
        <v>0.034108527131782945</v>
      </c>
      <c r="I85" s="68"/>
      <c r="J85" s="68"/>
      <c r="K85" s="68"/>
      <c r="L85" s="68"/>
      <c r="M85" s="68"/>
      <c r="N85" s="109"/>
      <c r="O85" s="67"/>
    </row>
    <row r="86" spans="1:15" ht="11.25">
      <c r="A86" s="53" t="s">
        <v>24</v>
      </c>
      <c r="B86" s="87">
        <v>0</v>
      </c>
      <c r="C86" s="88">
        <v>0</v>
      </c>
      <c r="D86" s="88">
        <v>0</v>
      </c>
      <c r="E86" s="88">
        <v>0</v>
      </c>
      <c r="F86" s="88">
        <v>0</v>
      </c>
      <c r="G86" s="89">
        <v>0</v>
      </c>
      <c r="I86" s="68"/>
      <c r="J86" s="68"/>
      <c r="K86" s="68"/>
      <c r="L86" s="68"/>
      <c r="M86" s="68"/>
      <c r="N86" s="109"/>
      <c r="O86" s="430"/>
    </row>
    <row r="87" spans="1:15" ht="11.25">
      <c r="A87" s="52" t="s">
        <v>38</v>
      </c>
      <c r="B87" s="84">
        <v>0.5941422594142259</v>
      </c>
      <c r="C87" s="85">
        <v>0.4857142857142857</v>
      </c>
      <c r="D87" s="85">
        <v>0.6838235294117647</v>
      </c>
      <c r="E87" s="85">
        <v>0.5897435897435898</v>
      </c>
      <c r="F87" s="85">
        <v>0.5357142857142857</v>
      </c>
      <c r="G87" s="86">
        <v>0.5782945736434109</v>
      </c>
      <c r="I87" s="68"/>
      <c r="J87" s="68"/>
      <c r="K87" s="68"/>
      <c r="L87" s="68"/>
      <c r="M87" s="68"/>
      <c r="N87" s="109"/>
      <c r="O87" s="67"/>
    </row>
    <row r="88" spans="1:15" ht="11.25">
      <c r="A88" s="52" t="s">
        <v>39</v>
      </c>
      <c r="B88" s="84">
        <v>0.15481171548117154</v>
      </c>
      <c r="C88" s="85">
        <v>0.1657142857142857</v>
      </c>
      <c r="D88" s="85">
        <v>0.11029411764705882</v>
      </c>
      <c r="E88" s="85">
        <v>0.05128205128205128</v>
      </c>
      <c r="F88" s="85">
        <v>0.07142857142857142</v>
      </c>
      <c r="G88" s="86">
        <v>0.13488372093023257</v>
      </c>
      <c r="I88" s="68"/>
      <c r="J88" s="68"/>
      <c r="K88" s="68"/>
      <c r="L88" s="68"/>
      <c r="M88" s="68"/>
      <c r="N88" s="109"/>
      <c r="O88" s="67"/>
    </row>
    <row r="89" spans="1:15" ht="11.25">
      <c r="A89" s="52" t="s">
        <v>40</v>
      </c>
      <c r="B89" s="84">
        <v>0.2510460251046025</v>
      </c>
      <c r="C89" s="85">
        <v>0.3485714285714286</v>
      </c>
      <c r="D89" s="85">
        <v>0.20588235294117646</v>
      </c>
      <c r="E89" s="85">
        <v>0.358974358974359</v>
      </c>
      <c r="F89" s="85">
        <v>0.39285714285714285</v>
      </c>
      <c r="G89" s="86">
        <v>0.2868217054263566</v>
      </c>
      <c r="I89" s="68"/>
      <c r="J89" s="68"/>
      <c r="K89" s="68"/>
      <c r="L89" s="68"/>
      <c r="M89" s="68"/>
      <c r="N89" s="109"/>
      <c r="O89" s="67"/>
    </row>
    <row r="90" spans="1:15" ht="11.25">
      <c r="A90" s="53" t="s">
        <v>24</v>
      </c>
      <c r="B90" s="96">
        <v>0</v>
      </c>
      <c r="C90" s="97">
        <v>0</v>
      </c>
      <c r="D90" s="97">
        <v>0</v>
      </c>
      <c r="E90" s="97">
        <v>0</v>
      </c>
      <c r="F90" s="97">
        <v>0</v>
      </c>
      <c r="G90" s="98">
        <v>0</v>
      </c>
      <c r="I90" s="68"/>
      <c r="J90" s="68"/>
      <c r="K90" s="68"/>
      <c r="L90" s="68"/>
      <c r="M90" s="68"/>
      <c r="N90" s="109"/>
      <c r="O90" s="430"/>
    </row>
    <row r="91" spans="1:15" ht="11.25">
      <c r="A91" s="52" t="s">
        <v>42</v>
      </c>
      <c r="B91" s="90">
        <v>0.39330543933054396</v>
      </c>
      <c r="C91" s="91">
        <v>0.41714285714285715</v>
      </c>
      <c r="D91" s="91">
        <v>0.38235294117647056</v>
      </c>
      <c r="E91" s="91">
        <v>0.4358974358974359</v>
      </c>
      <c r="F91" s="91">
        <v>0.23214285714285715</v>
      </c>
      <c r="G91" s="92">
        <v>0.386046511627907</v>
      </c>
      <c r="I91" s="431"/>
      <c r="J91" s="431"/>
      <c r="K91" s="431"/>
      <c r="L91" s="431"/>
      <c r="M91" s="431"/>
      <c r="N91" s="109"/>
      <c r="O91" s="67"/>
    </row>
    <row r="92" spans="1:15" ht="11.25">
      <c r="A92" s="52" t="s">
        <v>43</v>
      </c>
      <c r="B92" s="90">
        <v>0.5815899581589958</v>
      </c>
      <c r="C92" s="91">
        <v>0.5714285714285714</v>
      </c>
      <c r="D92" s="91">
        <v>0.6102941176470589</v>
      </c>
      <c r="E92" s="91">
        <v>0.5641025641025641</v>
      </c>
      <c r="F92" s="91">
        <v>0.7678571428571429</v>
      </c>
      <c r="G92" s="92">
        <v>0.6</v>
      </c>
      <c r="I92" s="68"/>
      <c r="J92" s="68"/>
      <c r="K92" s="68"/>
      <c r="L92" s="68"/>
      <c r="M92" s="68"/>
      <c r="N92" s="109"/>
      <c r="O92" s="67"/>
    </row>
    <row r="93" spans="1:15" ht="11.25">
      <c r="A93" s="52" t="s">
        <v>44</v>
      </c>
      <c r="B93" s="90">
        <v>0.02510460251046025</v>
      </c>
      <c r="C93" s="91">
        <v>0.011428571428571429</v>
      </c>
      <c r="D93" s="91">
        <v>0.007352941176470588</v>
      </c>
      <c r="E93" s="91">
        <v>0</v>
      </c>
      <c r="F93" s="91">
        <v>0</v>
      </c>
      <c r="G93" s="92">
        <v>0.013953488372093023</v>
      </c>
      <c r="I93" s="68"/>
      <c r="J93" s="68"/>
      <c r="K93" s="68"/>
      <c r="L93" s="68"/>
      <c r="M93" s="68"/>
      <c r="N93" s="109"/>
      <c r="O93" s="67"/>
    </row>
    <row r="94" spans="1:15" ht="11.25">
      <c r="A94" s="53" t="s">
        <v>24</v>
      </c>
      <c r="B94" s="87">
        <v>0</v>
      </c>
      <c r="C94" s="88">
        <v>0</v>
      </c>
      <c r="D94" s="88">
        <v>0</v>
      </c>
      <c r="E94" s="88">
        <v>0</v>
      </c>
      <c r="F94" s="88">
        <v>0</v>
      </c>
      <c r="G94" s="89">
        <v>0</v>
      </c>
      <c r="I94" s="68"/>
      <c r="J94" s="68"/>
      <c r="K94" s="68"/>
      <c r="L94" s="68"/>
      <c r="M94" s="68"/>
      <c r="N94" s="109"/>
      <c r="O94" s="430"/>
    </row>
    <row r="95" spans="1:15" ht="11.25">
      <c r="A95" s="52" t="s">
        <v>45</v>
      </c>
      <c r="B95" s="90"/>
      <c r="C95" s="91"/>
      <c r="D95" s="91"/>
      <c r="E95" s="91"/>
      <c r="F95" s="91"/>
      <c r="G95" s="92"/>
      <c r="I95" s="68"/>
      <c r="J95" s="68"/>
      <c r="K95" s="68"/>
      <c r="L95" s="68"/>
      <c r="M95" s="68"/>
      <c r="N95" s="109"/>
      <c r="O95" s="67"/>
    </row>
    <row r="96" spans="1:15" ht="11.25">
      <c r="A96" s="52" t="s">
        <v>46</v>
      </c>
      <c r="B96" s="90">
        <v>0.010638297872340425</v>
      </c>
      <c r="C96" s="91">
        <v>0</v>
      </c>
      <c r="D96" s="91">
        <v>0</v>
      </c>
      <c r="E96" s="91">
        <v>0</v>
      </c>
      <c r="F96" s="91">
        <v>0</v>
      </c>
      <c r="G96" s="92">
        <v>0.004016064257028112</v>
      </c>
      <c r="I96" s="68"/>
      <c r="J96" s="68"/>
      <c r="K96" s="68"/>
      <c r="L96" s="68"/>
      <c r="M96" s="68"/>
      <c r="N96" s="109"/>
      <c r="O96" s="67"/>
    </row>
    <row r="97" spans="1:15" ht="11.25">
      <c r="A97" s="52" t="s">
        <v>47</v>
      </c>
      <c r="B97" s="90">
        <v>0.3829787234042553</v>
      </c>
      <c r="C97" s="91">
        <v>0.5342465753424658</v>
      </c>
      <c r="D97" s="91">
        <v>0.4230769230769231</v>
      </c>
      <c r="E97" s="91">
        <v>0.5294117647058824</v>
      </c>
      <c r="F97" s="91">
        <v>0.6923076923076923</v>
      </c>
      <c r="G97" s="92">
        <v>0.46184738955823296</v>
      </c>
      <c r="I97" s="68"/>
      <c r="J97" s="68"/>
      <c r="K97" s="68"/>
      <c r="L97" s="68"/>
      <c r="M97" s="68"/>
      <c r="N97" s="109"/>
      <c r="O97" s="67"/>
    </row>
    <row r="98" spans="1:15" ht="11.25">
      <c r="A98" s="52" t="s">
        <v>48</v>
      </c>
      <c r="B98" s="90">
        <v>0.3191489361702128</v>
      </c>
      <c r="C98" s="91">
        <v>0.1643835616438356</v>
      </c>
      <c r="D98" s="91">
        <v>0.25</v>
      </c>
      <c r="E98" s="91">
        <v>0.4117647058823529</v>
      </c>
      <c r="F98" s="91">
        <v>0.3076923076923077</v>
      </c>
      <c r="G98" s="92">
        <v>0.26506024096385544</v>
      </c>
      <c r="I98" s="68"/>
      <c r="J98" s="68"/>
      <c r="K98" s="68"/>
      <c r="L98" s="68"/>
      <c r="M98" s="68"/>
      <c r="N98" s="109"/>
      <c r="O98" s="67"/>
    </row>
    <row r="99" spans="1:15" ht="11.25">
      <c r="A99" s="52" t="s">
        <v>49</v>
      </c>
      <c r="B99" s="90">
        <v>0.1276595744680851</v>
      </c>
      <c r="C99" s="91">
        <v>0.0958904109589041</v>
      </c>
      <c r="D99" s="91">
        <v>0.09615384615384616</v>
      </c>
      <c r="E99" s="91">
        <v>0.058823529411764705</v>
      </c>
      <c r="F99" s="91">
        <v>0</v>
      </c>
      <c r="G99" s="92">
        <v>0.10040160642570281</v>
      </c>
      <c r="I99" s="68"/>
      <c r="J99" s="68"/>
      <c r="K99" s="68"/>
      <c r="L99" s="68"/>
      <c r="M99" s="68"/>
      <c r="N99" s="109"/>
      <c r="O99" s="67"/>
    </row>
    <row r="100" spans="1:15" ht="11.25">
      <c r="A100" s="52" t="s">
        <v>50</v>
      </c>
      <c r="B100" s="90">
        <v>0.02127659574468085</v>
      </c>
      <c r="C100" s="91">
        <v>0</v>
      </c>
      <c r="D100" s="91">
        <v>0.07692307692307693</v>
      </c>
      <c r="E100" s="91">
        <v>0</v>
      </c>
      <c r="F100" s="91">
        <v>0</v>
      </c>
      <c r="G100" s="92">
        <v>0.024096385542168676</v>
      </c>
      <c r="I100" s="68"/>
      <c r="J100" s="68"/>
      <c r="K100" s="68"/>
      <c r="L100" s="68"/>
      <c r="M100" s="68"/>
      <c r="N100" s="109"/>
      <c r="O100" s="67"/>
    </row>
    <row r="101" spans="1:15" ht="11.25">
      <c r="A101" s="52" t="s">
        <v>51</v>
      </c>
      <c r="B101" s="90">
        <v>0.031914893617021274</v>
      </c>
      <c r="C101" s="91">
        <v>0.0136986301369863</v>
      </c>
      <c r="D101" s="91">
        <v>0.019230769230769232</v>
      </c>
      <c r="E101" s="91">
        <v>0</v>
      </c>
      <c r="F101" s="91">
        <v>0</v>
      </c>
      <c r="G101" s="92">
        <v>0.020080321285140562</v>
      </c>
      <c r="I101" s="68"/>
      <c r="J101" s="68"/>
      <c r="K101" s="68"/>
      <c r="L101" s="68"/>
      <c r="M101" s="68"/>
      <c r="N101" s="109"/>
      <c r="O101" s="67"/>
    </row>
    <row r="102" spans="1:15" ht="11.25">
      <c r="A102" s="52" t="s">
        <v>52</v>
      </c>
      <c r="B102" s="90">
        <v>0.010638297872340425</v>
      </c>
      <c r="C102" s="91">
        <v>0</v>
      </c>
      <c r="D102" s="91">
        <v>0</v>
      </c>
      <c r="E102" s="91">
        <v>0</v>
      </c>
      <c r="F102" s="91">
        <v>0</v>
      </c>
      <c r="G102" s="92">
        <v>0.004016064257028112</v>
      </c>
      <c r="I102" s="68"/>
      <c r="J102" s="68"/>
      <c r="K102" s="68"/>
      <c r="L102" s="68"/>
      <c r="M102" s="68"/>
      <c r="N102" s="109"/>
      <c r="O102" s="67"/>
    </row>
    <row r="103" spans="1:15" ht="11.25">
      <c r="A103" s="52" t="s">
        <v>53</v>
      </c>
      <c r="B103" s="90">
        <v>0.010638297872340425</v>
      </c>
      <c r="C103" s="91">
        <v>0</v>
      </c>
      <c r="D103" s="91">
        <v>0</v>
      </c>
      <c r="E103" s="91">
        <v>0</v>
      </c>
      <c r="F103" s="91">
        <v>0</v>
      </c>
      <c r="G103" s="92">
        <v>0.004016064257028112</v>
      </c>
      <c r="I103" s="68"/>
      <c r="J103" s="68"/>
      <c r="K103" s="68"/>
      <c r="L103" s="68"/>
      <c r="M103" s="68"/>
      <c r="N103" s="109"/>
      <c r="O103" s="67"/>
    </row>
    <row r="104" spans="1:15" ht="11.25">
      <c r="A104" s="52" t="s">
        <v>54</v>
      </c>
      <c r="B104" s="90">
        <v>0.0851063829787234</v>
      </c>
      <c r="C104" s="91">
        <v>0.1917808219178082</v>
      </c>
      <c r="D104" s="91">
        <v>0.1346153846153846</v>
      </c>
      <c r="E104" s="91">
        <v>0</v>
      </c>
      <c r="F104" s="91">
        <v>0</v>
      </c>
      <c r="G104" s="92">
        <v>0.11646586345381527</v>
      </c>
      <c r="I104" s="68"/>
      <c r="J104" s="68"/>
      <c r="K104" s="68"/>
      <c r="L104" s="68"/>
      <c r="M104" s="68"/>
      <c r="N104" s="109"/>
      <c r="O104" s="67"/>
    </row>
    <row r="105" spans="1:15" ht="11.25">
      <c r="A105" s="53" t="s">
        <v>24</v>
      </c>
      <c r="B105" s="87">
        <v>0</v>
      </c>
      <c r="C105" s="88">
        <v>0</v>
      </c>
      <c r="D105" s="88">
        <v>0</v>
      </c>
      <c r="E105" s="88">
        <v>0</v>
      </c>
      <c r="F105" s="88">
        <v>0</v>
      </c>
      <c r="G105" s="89">
        <v>0</v>
      </c>
      <c r="I105" s="68"/>
      <c r="J105" s="68"/>
      <c r="K105" s="68"/>
      <c r="L105" s="68"/>
      <c r="M105" s="68"/>
      <c r="N105" s="109"/>
      <c r="O105" s="67"/>
    </row>
    <row r="106" spans="1:15" ht="11.25">
      <c r="A106" s="55" t="s">
        <v>55</v>
      </c>
      <c r="B106" s="84"/>
      <c r="C106" s="85"/>
      <c r="D106" s="85"/>
      <c r="E106" s="85"/>
      <c r="F106" s="85"/>
      <c r="G106" s="86"/>
      <c r="I106" s="68"/>
      <c r="J106" s="68"/>
      <c r="K106" s="68"/>
      <c r="L106" s="68"/>
      <c r="M106" s="68"/>
      <c r="N106" s="68"/>
      <c r="O106" s="67"/>
    </row>
    <row r="107" spans="1:15" ht="11.25">
      <c r="A107" s="52" t="s">
        <v>56</v>
      </c>
      <c r="B107" s="90">
        <v>0.1510791366906475</v>
      </c>
      <c r="C107" s="91">
        <v>0.28</v>
      </c>
      <c r="D107" s="91">
        <v>0.21686746987951808</v>
      </c>
      <c r="E107" s="91">
        <v>0.13636363636363635</v>
      </c>
      <c r="F107" s="91">
        <v>0.3023255813953488</v>
      </c>
      <c r="G107" s="92">
        <v>0.2144702842377261</v>
      </c>
      <c r="I107" s="68"/>
      <c r="J107" s="68"/>
      <c r="K107" s="68"/>
      <c r="L107" s="68"/>
      <c r="M107" s="68"/>
      <c r="N107" s="109"/>
      <c r="O107" s="67"/>
    </row>
    <row r="108" spans="1:15" ht="11.25">
      <c r="A108" s="52" t="s">
        <v>57</v>
      </c>
      <c r="B108" s="90">
        <v>0.33093525179856115</v>
      </c>
      <c r="C108" s="91">
        <v>0.41</v>
      </c>
      <c r="D108" s="91">
        <v>0.2891566265060241</v>
      </c>
      <c r="E108" s="91">
        <v>0.4090909090909091</v>
      </c>
      <c r="F108" s="91">
        <v>0.27906976744186046</v>
      </c>
      <c r="G108" s="92">
        <v>0.34108527131782945</v>
      </c>
      <c r="I108" s="68"/>
      <c r="J108" s="68"/>
      <c r="K108" s="68"/>
      <c r="L108" s="68"/>
      <c r="M108" s="68"/>
      <c r="N108" s="109"/>
      <c r="O108" s="67"/>
    </row>
    <row r="109" spans="1:15" ht="11.25">
      <c r="A109" s="52" t="s">
        <v>47</v>
      </c>
      <c r="B109" s="90">
        <v>0.2949640287769784</v>
      </c>
      <c r="C109" s="91">
        <v>0.15</v>
      </c>
      <c r="D109" s="91">
        <v>0.30120481927710846</v>
      </c>
      <c r="E109" s="91">
        <v>0.22727272727272727</v>
      </c>
      <c r="F109" s="91">
        <v>0.27906976744186046</v>
      </c>
      <c r="G109" s="92">
        <v>0.2532299741602067</v>
      </c>
      <c r="I109" s="68"/>
      <c r="J109" s="68"/>
      <c r="K109" s="68"/>
      <c r="L109" s="68"/>
      <c r="M109" s="68"/>
      <c r="N109" s="109"/>
      <c r="O109" s="67"/>
    </row>
    <row r="110" spans="1:15" ht="11.25">
      <c r="A110" s="52" t="s">
        <v>48</v>
      </c>
      <c r="B110" s="90">
        <v>0.10071942446043165</v>
      </c>
      <c r="C110" s="91">
        <v>0.07</v>
      </c>
      <c r="D110" s="91">
        <v>0.060240963855421686</v>
      </c>
      <c r="E110" s="91">
        <v>0.09090909090909091</v>
      </c>
      <c r="F110" s="91">
        <v>0.09302325581395349</v>
      </c>
      <c r="G110" s="92">
        <v>0.082687338501292</v>
      </c>
      <c r="I110" s="68"/>
      <c r="J110" s="68"/>
      <c r="K110" s="68"/>
      <c r="L110" s="68"/>
      <c r="M110" s="68"/>
      <c r="N110" s="109"/>
      <c r="O110" s="67"/>
    </row>
    <row r="111" spans="1:15" ht="11.25">
      <c r="A111" s="52" t="s">
        <v>49</v>
      </c>
      <c r="B111" s="90">
        <v>0.02877697841726619</v>
      </c>
      <c r="C111" s="91">
        <v>0.03</v>
      </c>
      <c r="D111" s="91">
        <v>0.024096385542168676</v>
      </c>
      <c r="E111" s="91">
        <v>0.09090909090909091</v>
      </c>
      <c r="F111" s="91">
        <v>0</v>
      </c>
      <c r="G111" s="92">
        <v>0.028423772609819122</v>
      </c>
      <c r="I111" s="68"/>
      <c r="J111" s="68"/>
      <c r="K111" s="68"/>
      <c r="L111" s="68"/>
      <c r="M111" s="68"/>
      <c r="N111" s="109"/>
      <c r="O111" s="67"/>
    </row>
    <row r="112" spans="1:15" ht="11.25">
      <c r="A112" s="52" t="s">
        <v>50</v>
      </c>
      <c r="B112" s="90">
        <v>0.02877697841726619</v>
      </c>
      <c r="C112" s="91">
        <v>0</v>
      </c>
      <c r="D112" s="91">
        <v>0.012048192771084338</v>
      </c>
      <c r="E112" s="91">
        <v>0</v>
      </c>
      <c r="F112" s="91">
        <v>0</v>
      </c>
      <c r="G112" s="92">
        <v>0.012919896640826873</v>
      </c>
      <c r="I112" s="68"/>
      <c r="J112" s="68"/>
      <c r="K112" s="68"/>
      <c r="L112" s="68"/>
      <c r="M112" s="68"/>
      <c r="N112" s="109"/>
      <c r="O112" s="67"/>
    </row>
    <row r="113" spans="1:15" ht="11.25">
      <c r="A113" s="52" t="s">
        <v>51</v>
      </c>
      <c r="B113" s="90">
        <v>0.014388489208633094</v>
      </c>
      <c r="C113" s="91">
        <v>0</v>
      </c>
      <c r="D113" s="91">
        <v>0.024096385542168676</v>
      </c>
      <c r="E113" s="91">
        <v>0</v>
      </c>
      <c r="F113" s="91">
        <v>0</v>
      </c>
      <c r="G113" s="92">
        <v>0.0103359173126615</v>
      </c>
      <c r="I113" s="68"/>
      <c r="J113" s="68"/>
      <c r="K113" s="68"/>
      <c r="L113" s="68"/>
      <c r="M113" s="68"/>
      <c r="N113" s="109"/>
      <c r="O113" s="67"/>
    </row>
    <row r="114" spans="1:15" ht="11.25">
      <c r="A114" s="52" t="s">
        <v>52</v>
      </c>
      <c r="B114" s="90">
        <v>0.007194244604316547</v>
      </c>
      <c r="C114" s="91">
        <v>0</v>
      </c>
      <c r="D114" s="91">
        <v>0</v>
      </c>
      <c r="E114" s="91">
        <v>0</v>
      </c>
      <c r="F114" s="91">
        <v>0</v>
      </c>
      <c r="G114" s="92">
        <v>0.002583979328165375</v>
      </c>
      <c r="I114" s="68"/>
      <c r="J114" s="68"/>
      <c r="K114" s="68"/>
      <c r="L114" s="68"/>
      <c r="M114" s="68"/>
      <c r="N114" s="109"/>
      <c r="O114" s="67"/>
    </row>
    <row r="115" spans="1:15" ht="11.25">
      <c r="A115" s="52" t="s">
        <v>58</v>
      </c>
      <c r="B115" s="90">
        <v>0.04316546762589928</v>
      </c>
      <c r="C115" s="91">
        <v>0.06</v>
      </c>
      <c r="D115" s="91">
        <v>0.07228915662650602</v>
      </c>
      <c r="E115" s="91">
        <v>0.045454545454545456</v>
      </c>
      <c r="F115" s="91">
        <v>0.046511627906976744</v>
      </c>
      <c r="G115" s="92">
        <v>0.05426356589147287</v>
      </c>
      <c r="I115" s="68"/>
      <c r="J115" s="68"/>
      <c r="K115" s="68"/>
      <c r="L115" s="68"/>
      <c r="M115" s="68"/>
      <c r="N115" s="109"/>
      <c r="O115" s="67"/>
    </row>
    <row r="116" spans="1:15" ht="11.25">
      <c r="A116" s="53" t="s">
        <v>24</v>
      </c>
      <c r="B116" s="87">
        <v>0</v>
      </c>
      <c r="C116" s="88">
        <v>0</v>
      </c>
      <c r="D116" s="88">
        <v>0</v>
      </c>
      <c r="E116" s="88">
        <v>0</v>
      </c>
      <c r="F116" s="88">
        <v>0</v>
      </c>
      <c r="G116" s="89">
        <v>0</v>
      </c>
      <c r="I116" s="68"/>
      <c r="J116" s="68"/>
      <c r="K116" s="68"/>
      <c r="L116" s="68"/>
      <c r="M116" s="68"/>
      <c r="N116" s="109"/>
      <c r="O116" s="67"/>
    </row>
    <row r="117" spans="1:15" ht="11.25">
      <c r="A117" s="52" t="s">
        <v>90</v>
      </c>
      <c r="B117" s="99">
        <v>3.1958</v>
      </c>
      <c r="C117" s="100">
        <v>2.99</v>
      </c>
      <c r="D117" s="100">
        <v>3.416</v>
      </c>
      <c r="E117" s="100">
        <v>3.139</v>
      </c>
      <c r="F117" s="100">
        <v>3.382</v>
      </c>
      <c r="G117" s="101">
        <v>3.199</v>
      </c>
      <c r="I117" s="428"/>
      <c r="J117" s="428"/>
      <c r="K117" s="428"/>
      <c r="L117" s="428"/>
      <c r="M117" s="428"/>
      <c r="N117" s="428"/>
      <c r="O117" s="68"/>
    </row>
    <row r="118" spans="1:15" ht="11.25">
      <c r="A118" s="102" t="s">
        <v>91</v>
      </c>
      <c r="B118" s="103">
        <v>0.487</v>
      </c>
      <c r="C118" s="104">
        <v>0.478</v>
      </c>
      <c r="D118" s="104">
        <v>0.39884</v>
      </c>
      <c r="E118" s="104">
        <v>0.4238</v>
      </c>
      <c r="F118" s="104">
        <v>0.3638</v>
      </c>
      <c r="G118" s="105">
        <v>0.479</v>
      </c>
      <c r="I118" s="428"/>
      <c r="J118" s="428"/>
      <c r="K118" s="428"/>
      <c r="L118" s="428"/>
      <c r="M118" s="428"/>
      <c r="N118" s="428"/>
      <c r="O118" s="56"/>
    </row>
    <row r="119" spans="1:15" ht="11.25">
      <c r="A119" s="106" t="s">
        <v>95</v>
      </c>
      <c r="B119" s="54"/>
      <c r="C119" s="54"/>
      <c r="D119" s="54"/>
      <c r="E119" s="54"/>
      <c r="F119" s="54"/>
      <c r="G119" s="107"/>
      <c r="I119" s="56"/>
      <c r="J119" s="56"/>
      <c r="K119" s="56"/>
      <c r="L119" s="56"/>
      <c r="M119" s="56"/>
      <c r="N119" s="56"/>
      <c r="O119" s="56"/>
    </row>
    <row r="120" spans="9:15" ht="11.25">
      <c r="I120" s="56"/>
      <c r="J120" s="56"/>
      <c r="K120" s="56"/>
      <c r="L120" s="56"/>
      <c r="M120" s="56"/>
      <c r="N120" s="56"/>
      <c r="O120" s="56"/>
    </row>
    <row r="121" spans="9:15" ht="11.25">
      <c r="I121" s="56"/>
      <c r="J121" s="56"/>
      <c r="K121" s="56"/>
      <c r="L121" s="56"/>
      <c r="M121" s="56"/>
      <c r="N121" s="56"/>
      <c r="O121" s="56"/>
    </row>
    <row r="122" spans="9:15" ht="11.25">
      <c r="I122" s="56"/>
      <c r="J122" s="56"/>
      <c r="K122" s="56"/>
      <c r="L122" s="56"/>
      <c r="M122" s="56"/>
      <c r="N122" s="56"/>
      <c r="O122" s="56"/>
    </row>
    <row r="123" spans="9:15" ht="11.25">
      <c r="I123" s="56"/>
      <c r="J123" s="56"/>
      <c r="K123" s="56"/>
      <c r="L123" s="56"/>
      <c r="M123" s="56"/>
      <c r="N123" s="56"/>
      <c r="O123" s="56"/>
    </row>
    <row r="124" spans="9:15" ht="11.25">
      <c r="I124" s="56"/>
      <c r="J124" s="56"/>
      <c r="K124" s="56"/>
      <c r="L124" s="56"/>
      <c r="M124" s="56"/>
      <c r="N124" s="56"/>
      <c r="O124" s="56"/>
    </row>
    <row r="125" spans="9:15" ht="11.25">
      <c r="I125" s="56"/>
      <c r="J125" s="56"/>
      <c r="K125" s="56"/>
      <c r="L125" s="56"/>
      <c r="M125" s="56"/>
      <c r="N125" s="56"/>
      <c r="O125" s="56"/>
    </row>
    <row r="126" spans="9:15" ht="11.25">
      <c r="I126" s="56"/>
      <c r="J126" s="56"/>
      <c r="K126" s="56"/>
      <c r="L126" s="56"/>
      <c r="M126" s="56"/>
      <c r="N126" s="56"/>
      <c r="O126" s="56"/>
    </row>
    <row r="127" spans="9:15" ht="11.25">
      <c r="I127" s="56"/>
      <c r="J127" s="56"/>
      <c r="K127" s="56"/>
      <c r="L127" s="56"/>
      <c r="M127" s="56"/>
      <c r="N127" s="56"/>
      <c r="O127" s="56"/>
    </row>
    <row r="128" spans="9:15" ht="11.25">
      <c r="I128" s="56"/>
      <c r="J128" s="56"/>
      <c r="K128" s="56"/>
      <c r="L128" s="56"/>
      <c r="M128" s="56"/>
      <c r="N128" s="56"/>
      <c r="O128" s="56"/>
    </row>
    <row r="129" spans="9:15" ht="11.25">
      <c r="I129" s="56"/>
      <c r="J129" s="56"/>
      <c r="K129" s="56"/>
      <c r="L129" s="56"/>
      <c r="M129" s="56"/>
      <c r="N129" s="56"/>
      <c r="O129" s="56"/>
    </row>
    <row r="130" spans="9:15" ht="11.25">
      <c r="I130" s="56"/>
      <c r="J130" s="56"/>
      <c r="K130" s="56"/>
      <c r="L130" s="56"/>
      <c r="M130" s="56"/>
      <c r="N130" s="56"/>
      <c r="O130" s="56"/>
    </row>
    <row r="131" spans="9:15" ht="11.25">
      <c r="I131" s="56"/>
      <c r="J131" s="56"/>
      <c r="K131" s="56"/>
      <c r="L131" s="56"/>
      <c r="M131" s="56"/>
      <c r="N131" s="56"/>
      <c r="O131" s="56"/>
    </row>
    <row r="132" spans="9:15" ht="11.25">
      <c r="I132" s="56"/>
      <c r="J132" s="56"/>
      <c r="K132" s="56"/>
      <c r="L132" s="56"/>
      <c r="M132" s="56"/>
      <c r="N132" s="56"/>
      <c r="O132" s="56"/>
    </row>
    <row r="133" spans="9:15" ht="11.25">
      <c r="I133" s="56"/>
      <c r="J133" s="56"/>
      <c r="K133" s="56"/>
      <c r="L133" s="56"/>
      <c r="M133" s="56"/>
      <c r="N133" s="56"/>
      <c r="O133" s="56"/>
    </row>
    <row r="134" spans="9:15" ht="11.25">
      <c r="I134" s="56"/>
      <c r="J134" s="56"/>
      <c r="K134" s="56"/>
      <c r="L134" s="56"/>
      <c r="M134" s="56"/>
      <c r="N134" s="56"/>
      <c r="O134" s="56"/>
    </row>
    <row r="135" spans="9:15" ht="11.25">
      <c r="I135" s="56"/>
      <c r="J135" s="56"/>
      <c r="K135" s="56"/>
      <c r="L135" s="56"/>
      <c r="M135" s="56"/>
      <c r="N135" s="56"/>
      <c r="O135" s="56"/>
    </row>
    <row r="136" spans="9:15" ht="11.25">
      <c r="I136" s="56"/>
      <c r="J136" s="56"/>
      <c r="K136" s="56"/>
      <c r="L136" s="56"/>
      <c r="M136" s="56"/>
      <c r="N136" s="56"/>
      <c r="O136" s="56"/>
    </row>
    <row r="137" spans="9:15" ht="11.25">
      <c r="I137" s="56"/>
      <c r="J137" s="56"/>
      <c r="K137" s="56"/>
      <c r="L137" s="56"/>
      <c r="M137" s="56"/>
      <c r="N137" s="56"/>
      <c r="O137" s="56"/>
    </row>
    <row r="138" spans="9:15" ht="11.25">
      <c r="I138" s="56"/>
      <c r="J138" s="56"/>
      <c r="K138" s="56"/>
      <c r="L138" s="56"/>
      <c r="M138" s="56"/>
      <c r="N138" s="56"/>
      <c r="O138" s="56"/>
    </row>
    <row r="139" spans="9:15" ht="11.25">
      <c r="I139" s="56"/>
      <c r="J139" s="56"/>
      <c r="K139" s="56"/>
      <c r="L139" s="56"/>
      <c r="M139" s="56"/>
      <c r="N139" s="56"/>
      <c r="O139" s="56"/>
    </row>
    <row r="140" spans="9:15" ht="11.25">
      <c r="I140" s="56"/>
      <c r="J140" s="56"/>
      <c r="K140" s="56"/>
      <c r="L140" s="56"/>
      <c r="M140" s="56"/>
      <c r="N140" s="56"/>
      <c r="O140" s="56"/>
    </row>
    <row r="141" spans="9:15" ht="11.25">
      <c r="I141" s="56"/>
      <c r="J141" s="56"/>
      <c r="K141" s="56"/>
      <c r="L141" s="56"/>
      <c r="M141" s="56"/>
      <c r="N141" s="56"/>
      <c r="O141" s="56"/>
    </row>
    <row r="142" spans="9:15" ht="11.25">
      <c r="I142" s="56"/>
      <c r="J142" s="56"/>
      <c r="K142" s="56"/>
      <c r="L142" s="56"/>
      <c r="M142" s="56"/>
      <c r="N142" s="56"/>
      <c r="O142" s="56"/>
    </row>
    <row r="143" spans="9:15" ht="11.25">
      <c r="I143" s="56"/>
      <c r="J143" s="56"/>
      <c r="K143" s="56"/>
      <c r="L143" s="56"/>
      <c r="M143" s="56"/>
      <c r="N143" s="56"/>
      <c r="O143" s="56"/>
    </row>
    <row r="144" spans="9:15" ht="11.25">
      <c r="I144" s="56"/>
      <c r="J144" s="56"/>
      <c r="K144" s="56"/>
      <c r="L144" s="56"/>
      <c r="M144" s="56"/>
      <c r="N144" s="56"/>
      <c r="O144" s="56"/>
    </row>
    <row r="145" spans="9:15" ht="11.25">
      <c r="I145" s="56"/>
      <c r="J145" s="56"/>
      <c r="K145" s="56"/>
      <c r="L145" s="56"/>
      <c r="M145" s="56"/>
      <c r="N145" s="56"/>
      <c r="O145" s="56"/>
    </row>
    <row r="146" spans="9:15" ht="11.25">
      <c r="I146" s="56"/>
      <c r="J146" s="56"/>
      <c r="K146" s="56"/>
      <c r="L146" s="56"/>
      <c r="M146" s="56"/>
      <c r="N146" s="56"/>
      <c r="O146" s="56"/>
    </row>
    <row r="147" spans="9:15" ht="11.25">
      <c r="I147" s="56"/>
      <c r="J147" s="56"/>
      <c r="K147" s="56"/>
      <c r="L147" s="56"/>
      <c r="M147" s="56"/>
      <c r="N147" s="56"/>
      <c r="O147" s="56"/>
    </row>
    <row r="148" spans="9:15" ht="11.25">
      <c r="I148" s="56"/>
      <c r="J148" s="56"/>
      <c r="K148" s="56"/>
      <c r="L148" s="56"/>
      <c r="M148" s="56"/>
      <c r="N148" s="56"/>
      <c r="O148" s="56"/>
    </row>
    <row r="149" spans="9:15" ht="11.25">
      <c r="I149" s="56"/>
      <c r="J149" s="56"/>
      <c r="K149" s="56"/>
      <c r="L149" s="56"/>
      <c r="M149" s="56"/>
      <c r="N149" s="56"/>
      <c r="O149" s="56"/>
    </row>
    <row r="150" spans="9:15" ht="11.25">
      <c r="I150" s="56"/>
      <c r="J150" s="56"/>
      <c r="K150" s="56"/>
      <c r="L150" s="56"/>
      <c r="M150" s="56"/>
      <c r="N150" s="56"/>
      <c r="O150" s="56"/>
    </row>
    <row r="151" spans="9:15" ht="11.25">
      <c r="I151" s="56"/>
      <c r="J151" s="56"/>
      <c r="K151" s="56"/>
      <c r="L151" s="56"/>
      <c r="M151" s="56"/>
      <c r="N151" s="56"/>
      <c r="O151" s="56"/>
    </row>
    <row r="152" spans="9:15" ht="11.25">
      <c r="I152" s="56"/>
      <c r="J152" s="56"/>
      <c r="K152" s="56"/>
      <c r="L152" s="56"/>
      <c r="M152" s="56"/>
      <c r="N152" s="56"/>
      <c r="O152" s="56"/>
    </row>
    <row r="153" spans="9:15" ht="11.25">
      <c r="I153" s="56"/>
      <c r="J153" s="56"/>
      <c r="K153" s="56"/>
      <c r="L153" s="56"/>
      <c r="M153" s="56"/>
      <c r="N153" s="56"/>
      <c r="O153" s="56"/>
    </row>
    <row r="154" spans="9:15" ht="11.25">
      <c r="I154" s="56"/>
      <c r="J154" s="56"/>
      <c r="K154" s="56"/>
      <c r="L154" s="56"/>
      <c r="M154" s="56"/>
      <c r="N154" s="56"/>
      <c r="O154" s="56"/>
    </row>
    <row r="155" spans="9:15" ht="11.25">
      <c r="I155" s="56"/>
      <c r="J155" s="56"/>
      <c r="K155" s="56"/>
      <c r="L155" s="56"/>
      <c r="M155" s="56"/>
      <c r="N155" s="56"/>
      <c r="O155" s="56"/>
    </row>
  </sheetData>
  <printOptions horizontalCentered="1"/>
  <pageMargins left="0.17" right="0" top="0.43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  <rowBreaks count="1" manualBreakCount="1">
    <brk id="60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workbookViewId="0" topLeftCell="A1">
      <selection activeCell="A6" sqref="A6:I72"/>
    </sheetView>
  </sheetViews>
  <sheetFormatPr defaultColWidth="9.140625" defaultRowHeight="12.75"/>
  <cols>
    <col min="1" max="1" width="2.8515625" style="57" customWidth="1"/>
    <col min="2" max="2" width="2.140625" style="57" customWidth="1"/>
    <col min="3" max="4" width="1.8515625" style="57" customWidth="1"/>
    <col min="5" max="5" width="2.140625" style="57" customWidth="1"/>
    <col min="6" max="6" width="1.1484375" style="57" customWidth="1"/>
    <col min="7" max="7" width="2.00390625" style="57" customWidth="1"/>
    <col min="8" max="9" width="2.421875" style="57" customWidth="1"/>
    <col min="10" max="16384" width="9.140625" style="57" customWidth="1"/>
  </cols>
  <sheetData>
    <row r="1" spans="10:29" ht="26.25">
      <c r="J1" s="58" t="s">
        <v>59</v>
      </c>
      <c r="K1" s="59"/>
      <c r="L1" s="59"/>
      <c r="M1" s="59"/>
      <c r="N1" s="59"/>
      <c r="O1" s="59"/>
      <c r="P1" s="59"/>
      <c r="Q1" s="59"/>
      <c r="R1" s="59"/>
      <c r="S1" s="59"/>
      <c r="T1" s="58" t="s">
        <v>59</v>
      </c>
      <c r="U1" s="59"/>
      <c r="V1" s="59"/>
      <c r="W1" s="59"/>
      <c r="X1" s="59"/>
      <c r="Y1" s="59"/>
      <c r="Z1" s="59"/>
      <c r="AA1" s="59"/>
      <c r="AB1" s="59"/>
      <c r="AC1" s="59"/>
    </row>
    <row r="2" spans="10:29" ht="23.25">
      <c r="J2" s="60" t="s">
        <v>60</v>
      </c>
      <c r="K2" s="61"/>
      <c r="L2" s="61"/>
      <c r="M2" s="61"/>
      <c r="N2" s="61"/>
      <c r="O2" s="61"/>
      <c r="P2" s="61"/>
      <c r="Q2" s="61"/>
      <c r="R2" s="61"/>
      <c r="S2" s="61"/>
      <c r="T2" s="60" t="s">
        <v>85</v>
      </c>
      <c r="U2" s="61"/>
      <c r="V2" s="61"/>
      <c r="W2" s="61"/>
      <c r="X2" s="61"/>
      <c r="Y2" s="61"/>
      <c r="Z2" s="61"/>
      <c r="AA2" s="61"/>
      <c r="AB2" s="61"/>
      <c r="AC2" s="61"/>
    </row>
    <row r="3" ht="12.75"/>
    <row r="4" ht="12.75"/>
    <row r="5" ht="12.75"/>
    <row r="6" spans="1:9" ht="12.75">
      <c r="A6" s="490"/>
      <c r="B6" s="490"/>
      <c r="C6" s="490"/>
      <c r="D6" s="490"/>
      <c r="E6" s="490"/>
      <c r="F6" s="490"/>
      <c r="G6" s="490"/>
      <c r="H6" s="490"/>
      <c r="I6" s="490"/>
    </row>
    <row r="7" spans="1:9" ht="12.75">
      <c r="A7" s="490"/>
      <c r="B7" s="491" t="s">
        <v>61</v>
      </c>
      <c r="C7" s="491" t="s">
        <v>62</v>
      </c>
      <c r="D7" s="479" t="s">
        <v>63</v>
      </c>
      <c r="E7" s="479" t="s">
        <v>64</v>
      </c>
      <c r="F7" s="479" t="s">
        <v>65</v>
      </c>
      <c r="G7" s="479"/>
      <c r="H7" s="479" t="s">
        <v>21</v>
      </c>
      <c r="I7" s="490"/>
    </row>
    <row r="8" spans="1:9" ht="12.75">
      <c r="A8" s="492" t="s">
        <v>22</v>
      </c>
      <c r="B8" s="493">
        <v>403</v>
      </c>
      <c r="C8" s="493">
        <v>222</v>
      </c>
      <c r="D8" s="493">
        <v>310</v>
      </c>
      <c r="E8" s="493">
        <v>14</v>
      </c>
      <c r="F8" s="493">
        <v>114</v>
      </c>
      <c r="G8" s="493" t="s">
        <v>41</v>
      </c>
      <c r="H8" s="493">
        <f>SUM(B8:G8)</f>
        <v>1063</v>
      </c>
      <c r="I8" s="490"/>
    </row>
    <row r="9" spans="1:9" ht="12.75">
      <c r="A9" s="492" t="s">
        <v>23</v>
      </c>
      <c r="B9" s="493">
        <v>230</v>
      </c>
      <c r="C9" s="493">
        <v>232</v>
      </c>
      <c r="D9" s="493">
        <v>66</v>
      </c>
      <c r="E9" s="493">
        <v>116</v>
      </c>
      <c r="F9" s="493">
        <v>15</v>
      </c>
      <c r="G9" s="493" t="s">
        <v>41</v>
      </c>
      <c r="H9" s="493">
        <f>SUM(B9:G9)</f>
        <v>659</v>
      </c>
      <c r="I9" s="490"/>
    </row>
    <row r="10" spans="1:9" ht="12.75">
      <c r="A10" s="490"/>
      <c r="B10" s="490"/>
      <c r="C10" s="490"/>
      <c r="D10" s="490"/>
      <c r="E10" s="490"/>
      <c r="F10" s="490"/>
      <c r="G10" s="490"/>
      <c r="H10" s="490">
        <f>SUM(H8:H9)</f>
        <v>1722</v>
      </c>
      <c r="I10" s="490"/>
    </row>
    <row r="11" spans="1:9" ht="12.75">
      <c r="A11" s="490"/>
      <c r="B11" s="490"/>
      <c r="C11" s="490"/>
      <c r="D11" s="490"/>
      <c r="E11" s="490"/>
      <c r="F11" s="490"/>
      <c r="G11" s="490"/>
      <c r="H11" s="490"/>
      <c r="I11" s="490"/>
    </row>
    <row r="12" spans="1:9" ht="12.75">
      <c r="A12" s="490"/>
      <c r="B12" s="490"/>
      <c r="C12" s="490"/>
      <c r="D12" s="490"/>
      <c r="E12" s="490"/>
      <c r="F12" s="490"/>
      <c r="G12" s="490"/>
      <c r="H12" s="490"/>
      <c r="I12" s="490"/>
    </row>
    <row r="13" spans="1:9" ht="12.75">
      <c r="A13" s="490"/>
      <c r="B13" s="490"/>
      <c r="C13" s="490"/>
      <c r="D13" s="490"/>
      <c r="E13" s="490"/>
      <c r="F13" s="490"/>
      <c r="G13" s="490"/>
      <c r="H13" s="490"/>
      <c r="I13" s="490"/>
    </row>
    <row r="14" spans="1:9" ht="12.75">
      <c r="A14" s="490"/>
      <c r="B14" s="490"/>
      <c r="C14" s="490"/>
      <c r="D14" s="490"/>
      <c r="E14" s="490"/>
      <c r="F14" s="490"/>
      <c r="G14" s="490"/>
      <c r="H14" s="490"/>
      <c r="I14" s="490"/>
    </row>
    <row r="15" spans="1:9" ht="12.75">
      <c r="A15" s="492" t="s">
        <v>25</v>
      </c>
      <c r="B15" s="493">
        <v>558</v>
      </c>
      <c r="C15" s="493">
        <v>403</v>
      </c>
      <c r="D15" s="493">
        <v>336</v>
      </c>
      <c r="E15" s="493">
        <v>115</v>
      </c>
      <c r="F15" s="493">
        <v>116</v>
      </c>
      <c r="G15" s="493"/>
      <c r="H15" s="493">
        <f aca="true" t="shared" si="0" ref="H15:H20">SUM(B15:F15)</f>
        <v>1528</v>
      </c>
      <c r="I15" s="490"/>
    </row>
    <row r="16" spans="1:9" ht="12.75">
      <c r="A16" s="492" t="s">
        <v>26</v>
      </c>
      <c r="B16" s="493">
        <v>57</v>
      </c>
      <c r="C16" s="493">
        <v>23</v>
      </c>
      <c r="D16" s="493">
        <v>28</v>
      </c>
      <c r="E16" s="493">
        <v>7</v>
      </c>
      <c r="F16" s="493">
        <v>10</v>
      </c>
      <c r="G16" s="493"/>
      <c r="H16" s="493">
        <f t="shared" si="0"/>
        <v>125</v>
      </c>
      <c r="I16" s="490"/>
    </row>
    <row r="17" spans="1:9" ht="12.75">
      <c r="A17" s="492" t="s">
        <v>27</v>
      </c>
      <c r="B17" s="493">
        <v>4</v>
      </c>
      <c r="C17" s="493">
        <v>6</v>
      </c>
      <c r="D17" s="493">
        <v>1</v>
      </c>
      <c r="E17" s="493">
        <v>1</v>
      </c>
      <c r="F17" s="493">
        <v>0</v>
      </c>
      <c r="G17" s="493"/>
      <c r="H17" s="493">
        <f t="shared" si="0"/>
        <v>12</v>
      </c>
      <c r="I17" s="490"/>
    </row>
    <row r="18" spans="1:9" ht="12.75">
      <c r="A18" s="492" t="s">
        <v>28</v>
      </c>
      <c r="B18" s="493">
        <v>2</v>
      </c>
      <c r="C18" s="493">
        <v>1</v>
      </c>
      <c r="D18" s="493">
        <v>1</v>
      </c>
      <c r="E18" s="493">
        <v>1</v>
      </c>
      <c r="F18" s="493">
        <v>0</v>
      </c>
      <c r="G18" s="493"/>
      <c r="H18" s="493">
        <f t="shared" si="0"/>
        <v>5</v>
      </c>
      <c r="I18" s="490"/>
    </row>
    <row r="19" spans="1:9" ht="12.75">
      <c r="A19" s="492" t="s">
        <v>29</v>
      </c>
      <c r="B19" s="493">
        <v>7</v>
      </c>
      <c r="C19" s="493">
        <v>3</v>
      </c>
      <c r="D19" s="493">
        <v>9</v>
      </c>
      <c r="E19" s="493">
        <v>0</v>
      </c>
      <c r="F19" s="493">
        <v>3</v>
      </c>
      <c r="G19" s="493"/>
      <c r="H19" s="493">
        <f t="shared" si="0"/>
        <v>22</v>
      </c>
      <c r="I19" s="490"/>
    </row>
    <row r="20" spans="1:9" ht="12.75">
      <c r="A20" s="492" t="s">
        <v>30</v>
      </c>
      <c r="B20" s="493">
        <v>5</v>
      </c>
      <c r="C20" s="493">
        <v>18</v>
      </c>
      <c r="D20" s="493">
        <v>1</v>
      </c>
      <c r="E20" s="493">
        <v>6</v>
      </c>
      <c r="F20" s="493">
        <v>0</v>
      </c>
      <c r="G20" s="493"/>
      <c r="H20" s="493">
        <f t="shared" si="0"/>
        <v>30</v>
      </c>
      <c r="I20" s="490"/>
    </row>
    <row r="21" spans="1:9" ht="12.75">
      <c r="A21" s="492" t="s">
        <v>66</v>
      </c>
      <c r="B21" s="493">
        <v>0</v>
      </c>
      <c r="C21" s="493">
        <v>0</v>
      </c>
      <c r="D21" s="493">
        <v>0</v>
      </c>
      <c r="E21" s="493">
        <v>0</v>
      </c>
      <c r="F21" s="493">
        <v>0</v>
      </c>
      <c r="G21" s="490"/>
      <c r="H21" s="490">
        <f>SUM(H15:H20)</f>
        <v>1722</v>
      </c>
      <c r="I21" s="490"/>
    </row>
    <row r="22" spans="1:9" ht="12.75">
      <c r="A22" s="490"/>
      <c r="B22" s="490"/>
      <c r="C22" s="490"/>
      <c r="D22" s="490"/>
      <c r="E22" s="490"/>
      <c r="F22" s="490"/>
      <c r="G22" s="490"/>
      <c r="H22" s="490"/>
      <c r="I22" s="490"/>
    </row>
    <row r="23" spans="1:9" ht="12.75">
      <c r="A23" s="494" t="s">
        <v>25</v>
      </c>
      <c r="B23" s="490">
        <f aca="true" t="shared" si="1" ref="B23:G24">B15</f>
        <v>558</v>
      </c>
      <c r="C23" s="490">
        <f t="shared" si="1"/>
        <v>403</v>
      </c>
      <c r="D23" s="490">
        <f t="shared" si="1"/>
        <v>336</v>
      </c>
      <c r="E23" s="490">
        <f t="shared" si="1"/>
        <v>115</v>
      </c>
      <c r="F23" s="490">
        <f t="shared" si="1"/>
        <v>116</v>
      </c>
      <c r="G23" s="490">
        <f t="shared" si="1"/>
        <v>0</v>
      </c>
      <c r="H23" s="490">
        <f>SUM(B23:G23)</f>
        <v>1528</v>
      </c>
      <c r="I23" s="490"/>
    </row>
    <row r="24" spans="1:9" ht="12.75">
      <c r="A24" s="494" t="s">
        <v>67</v>
      </c>
      <c r="B24" s="490">
        <f t="shared" si="1"/>
        <v>57</v>
      </c>
      <c r="C24" s="490">
        <f t="shared" si="1"/>
        <v>23</v>
      </c>
      <c r="D24" s="490">
        <f t="shared" si="1"/>
        <v>28</v>
      </c>
      <c r="E24" s="490">
        <f t="shared" si="1"/>
        <v>7</v>
      </c>
      <c r="F24" s="490">
        <f t="shared" si="1"/>
        <v>10</v>
      </c>
      <c r="G24" s="490">
        <f t="shared" si="1"/>
        <v>0</v>
      </c>
      <c r="H24" s="490">
        <f>SUM(B24:G24)</f>
        <v>125</v>
      </c>
      <c r="I24" s="490"/>
    </row>
    <row r="25" spans="1:9" ht="12.75">
      <c r="A25" s="494" t="s">
        <v>68</v>
      </c>
      <c r="B25" s="490">
        <f>SUM(B17:B21)</f>
        <v>18</v>
      </c>
      <c r="C25" s="490">
        <f>SUM(C17:C21)</f>
        <v>28</v>
      </c>
      <c r="D25" s="490">
        <f>SUM(D17:D21)</f>
        <v>12</v>
      </c>
      <c r="E25" s="490">
        <f>SUM(E17:E21)</f>
        <v>8</v>
      </c>
      <c r="F25" s="490">
        <f>SUM(F17:F21)</f>
        <v>3</v>
      </c>
      <c r="G25" s="490">
        <f>SUM(G17:G20)</f>
        <v>0</v>
      </c>
      <c r="H25" s="490">
        <f>SUM(B25:G25)</f>
        <v>69</v>
      </c>
      <c r="I25" s="490"/>
    </row>
    <row r="26" spans="1:9" ht="12.75">
      <c r="A26" s="490"/>
      <c r="B26" s="490"/>
      <c r="C26" s="490"/>
      <c r="D26" s="490"/>
      <c r="E26" s="490"/>
      <c r="F26" s="490"/>
      <c r="G26" s="490"/>
      <c r="H26" s="490">
        <f>SUM(H23:H25)</f>
        <v>1722</v>
      </c>
      <c r="I26" s="490"/>
    </row>
    <row r="27" spans="1:9" ht="12.75">
      <c r="A27" s="490" t="s">
        <v>69</v>
      </c>
      <c r="B27" s="490"/>
      <c r="C27" s="490"/>
      <c r="D27" s="490"/>
      <c r="E27" s="490"/>
      <c r="F27" s="490"/>
      <c r="G27" s="490"/>
      <c r="H27" s="490"/>
      <c r="I27" s="490"/>
    </row>
    <row r="28" spans="1:9" ht="12.75">
      <c r="A28" s="495" t="s">
        <v>70</v>
      </c>
      <c r="B28" s="495">
        <f>1+9+129+165+91</f>
        <v>395</v>
      </c>
      <c r="C28" s="495">
        <f>1+14+151+106+46</f>
        <v>318</v>
      </c>
      <c r="D28" s="495">
        <f>1+9+88+80+50</f>
        <v>228</v>
      </c>
      <c r="E28" s="495">
        <f>32+40+16</f>
        <v>88</v>
      </c>
      <c r="F28" s="495">
        <f>3+25+22+13</f>
        <v>63</v>
      </c>
      <c r="G28" s="495"/>
      <c r="H28" s="495">
        <f>SUM(B28:G28)</f>
        <v>1092</v>
      </c>
      <c r="I28" s="490"/>
    </row>
    <row r="29" spans="1:9" ht="12.75">
      <c r="A29" s="495" t="s">
        <v>71</v>
      </c>
      <c r="B29" s="495">
        <f>48+34+26+19+13</f>
        <v>140</v>
      </c>
      <c r="C29" s="495">
        <f>32+11+8+9+9</f>
        <v>69</v>
      </c>
      <c r="D29" s="495">
        <f>19+17+13+7+8</f>
        <v>64</v>
      </c>
      <c r="E29" s="495">
        <f>9+4+5+3+2</f>
        <v>23</v>
      </c>
      <c r="F29" s="495">
        <f>7+4+2+2+3</f>
        <v>18</v>
      </c>
      <c r="G29" s="495"/>
      <c r="H29" s="495">
        <f>SUM(B29:G29)</f>
        <v>314</v>
      </c>
      <c r="I29" s="490"/>
    </row>
    <row r="30" spans="1:9" ht="12.75">
      <c r="A30" s="495" t="s">
        <v>72</v>
      </c>
      <c r="B30" s="495">
        <f>7+6+9+4+5</f>
        <v>31</v>
      </c>
      <c r="C30" s="495">
        <f>8+5+9+1+3</f>
        <v>26</v>
      </c>
      <c r="D30" s="495">
        <f>9+2+9+4+1</f>
        <v>25</v>
      </c>
      <c r="E30" s="495">
        <f>6+2+1+2</f>
        <v>11</v>
      </c>
      <c r="F30" s="495">
        <f>6+6+2+2</f>
        <v>16</v>
      </c>
      <c r="G30" s="495"/>
      <c r="H30" s="495">
        <f>SUM(B30:G30)</f>
        <v>109</v>
      </c>
      <c r="I30" s="490"/>
    </row>
    <row r="31" spans="1:9" ht="12.75">
      <c r="A31" s="495" t="s">
        <v>73</v>
      </c>
      <c r="B31" s="495">
        <f>7+5+3+2+3+2+2+3+7+4+2+3+4+2+4+3+1+1+4+3+1+1</f>
        <v>67</v>
      </c>
      <c r="C31" s="495">
        <f>3+3+1+4+6+3+2+6+2+2+4+1+1+2+1</f>
        <v>41</v>
      </c>
      <c r="D31" s="495">
        <f>6+5+2+3+6+4+4+3+6+3+1+2+2+2+2+2+1+2+2+1</f>
        <v>59</v>
      </c>
      <c r="E31" s="495">
        <f>2+3+1+1+1</f>
        <v>8</v>
      </c>
      <c r="F31" s="495">
        <f>2+1+1+1+3+2+1+2+3+1+2+2+2+1+4+2+1+1</f>
        <v>32</v>
      </c>
      <c r="G31" s="495"/>
      <c r="H31" s="495">
        <f>SUM(B31:G31)</f>
        <v>207</v>
      </c>
      <c r="I31" s="490"/>
    </row>
    <row r="32" spans="1:9" ht="12.75">
      <c r="A32" s="490"/>
      <c r="B32" s="490">
        <f>SUM(B28:B31)</f>
        <v>633</v>
      </c>
      <c r="C32" s="490">
        <f>SUM(C28:C31)</f>
        <v>454</v>
      </c>
      <c r="D32" s="490">
        <f>SUM(D28:D31)</f>
        <v>376</v>
      </c>
      <c r="E32" s="490">
        <f>SUM(E28:E31)</f>
        <v>130</v>
      </c>
      <c r="F32" s="490">
        <f>SUM(F28:F31)</f>
        <v>129</v>
      </c>
      <c r="G32" s="490"/>
      <c r="H32" s="490">
        <f>SUM(H28:H31)</f>
        <v>1722</v>
      </c>
      <c r="I32" s="490"/>
    </row>
    <row r="33" spans="1:9" ht="12.75">
      <c r="A33" s="490"/>
      <c r="B33" s="490"/>
      <c r="C33" s="490"/>
      <c r="D33" s="490"/>
      <c r="E33" s="490"/>
      <c r="F33" s="490"/>
      <c r="G33" s="490"/>
      <c r="H33" s="490"/>
      <c r="I33" s="490"/>
    </row>
    <row r="34" spans="1:9" ht="12.75">
      <c r="A34" s="492" t="s">
        <v>74</v>
      </c>
      <c r="B34" s="493">
        <v>271</v>
      </c>
      <c r="C34" s="493">
        <v>191</v>
      </c>
      <c r="D34" s="493">
        <v>148</v>
      </c>
      <c r="E34" s="493">
        <v>52</v>
      </c>
      <c r="F34" s="493">
        <v>33</v>
      </c>
      <c r="G34" s="493"/>
      <c r="H34" s="493">
        <f>SUM(B34:F34)</f>
        <v>695</v>
      </c>
      <c r="I34" s="490"/>
    </row>
    <row r="35" spans="1:9" ht="12.75">
      <c r="A35" s="492" t="s">
        <v>75</v>
      </c>
      <c r="B35" s="493">
        <v>348</v>
      </c>
      <c r="C35" s="493">
        <v>257</v>
      </c>
      <c r="D35" s="493">
        <v>225</v>
      </c>
      <c r="E35" s="493">
        <v>77</v>
      </c>
      <c r="F35" s="493">
        <v>95</v>
      </c>
      <c r="G35" s="493"/>
      <c r="H35" s="493">
        <f>SUM(B35:F35)</f>
        <v>1002</v>
      </c>
      <c r="I35" s="490"/>
    </row>
    <row r="36" spans="1:9" ht="12.75">
      <c r="A36" s="492" t="s">
        <v>76</v>
      </c>
      <c r="B36" s="493">
        <v>14</v>
      </c>
      <c r="C36" s="493">
        <v>6</v>
      </c>
      <c r="D36" s="493">
        <v>3</v>
      </c>
      <c r="E36" s="493">
        <v>1</v>
      </c>
      <c r="F36" s="493">
        <v>1</v>
      </c>
      <c r="G36" s="493"/>
      <c r="H36" s="493">
        <f>SUM(B36:F36)</f>
        <v>25</v>
      </c>
      <c r="I36" s="490"/>
    </row>
    <row r="37" spans="1:9" ht="12.75">
      <c r="A37" s="492"/>
      <c r="B37" s="496"/>
      <c r="C37" s="493"/>
      <c r="D37" s="493"/>
      <c r="E37" s="493"/>
      <c r="F37" s="493"/>
      <c r="G37" s="493"/>
      <c r="H37" s="493">
        <f>SUM(H34:H36)</f>
        <v>1722</v>
      </c>
      <c r="I37" s="490"/>
    </row>
    <row r="38" spans="1:9" ht="12.75">
      <c r="A38" s="490"/>
      <c r="B38" s="490"/>
      <c r="C38" s="490"/>
      <c r="D38" s="490"/>
      <c r="E38" s="490"/>
      <c r="F38" s="490"/>
      <c r="G38" s="490"/>
      <c r="H38" s="490"/>
      <c r="I38" s="490"/>
    </row>
    <row r="39" spans="1:9" ht="12.75">
      <c r="A39" s="492" t="s">
        <v>45</v>
      </c>
      <c r="B39" s="490"/>
      <c r="C39" s="490"/>
      <c r="D39" s="490"/>
      <c r="E39" s="490"/>
      <c r="F39" s="490"/>
      <c r="G39" s="490"/>
      <c r="H39" s="490"/>
      <c r="I39" s="490"/>
    </row>
    <row r="40" spans="1:9" ht="12.75">
      <c r="A40" s="492" t="s">
        <v>46</v>
      </c>
      <c r="B40" s="493">
        <v>4</v>
      </c>
      <c r="C40" s="493">
        <v>0</v>
      </c>
      <c r="D40" s="493">
        <v>2</v>
      </c>
      <c r="E40" s="493">
        <v>0</v>
      </c>
      <c r="F40" s="493">
        <v>0</v>
      </c>
      <c r="G40" s="493"/>
      <c r="H40" s="493">
        <f aca="true" t="shared" si="2" ref="H40:H48">SUM(B40:F40)</f>
        <v>6</v>
      </c>
      <c r="I40" s="490"/>
    </row>
    <row r="41" spans="1:9" ht="12.75">
      <c r="A41" s="492" t="s">
        <v>47</v>
      </c>
      <c r="B41" s="493">
        <v>84</v>
      </c>
      <c r="C41" s="493">
        <v>82</v>
      </c>
      <c r="D41" s="493">
        <v>57</v>
      </c>
      <c r="E41" s="493">
        <v>20</v>
      </c>
      <c r="F41" s="493">
        <v>19</v>
      </c>
      <c r="G41" s="493"/>
      <c r="H41" s="493">
        <f t="shared" si="2"/>
        <v>262</v>
      </c>
      <c r="I41" s="490"/>
    </row>
    <row r="42" spans="1:9" ht="12.75">
      <c r="A42" s="492" t="s">
        <v>48</v>
      </c>
      <c r="B42" s="493">
        <v>92</v>
      </c>
      <c r="C42" s="493">
        <v>60</v>
      </c>
      <c r="D42" s="493">
        <v>54</v>
      </c>
      <c r="E42" s="493">
        <v>22</v>
      </c>
      <c r="F42" s="493">
        <v>8</v>
      </c>
      <c r="G42" s="493"/>
      <c r="H42" s="493">
        <f t="shared" si="2"/>
        <v>236</v>
      </c>
      <c r="I42" s="490"/>
    </row>
    <row r="43" spans="1:9" ht="12.75">
      <c r="A43" s="492" t="s">
        <v>49</v>
      </c>
      <c r="B43" s="493">
        <v>42</v>
      </c>
      <c r="C43" s="493">
        <v>11</v>
      </c>
      <c r="D43" s="493">
        <v>14</v>
      </c>
      <c r="E43" s="493">
        <v>8</v>
      </c>
      <c r="F43" s="493">
        <v>2</v>
      </c>
      <c r="G43" s="493"/>
      <c r="H43" s="493">
        <f t="shared" si="2"/>
        <v>77</v>
      </c>
      <c r="I43" s="490"/>
    </row>
    <row r="44" spans="1:9" ht="12.75">
      <c r="A44" s="492" t="s">
        <v>50</v>
      </c>
      <c r="B44" s="493">
        <v>20</v>
      </c>
      <c r="C44" s="493">
        <v>9</v>
      </c>
      <c r="D44" s="493">
        <v>6</v>
      </c>
      <c r="E44" s="493">
        <v>1</v>
      </c>
      <c r="F44" s="493">
        <v>0</v>
      </c>
      <c r="G44" s="493"/>
      <c r="H44" s="493">
        <f t="shared" si="2"/>
        <v>36</v>
      </c>
      <c r="I44" s="490"/>
    </row>
    <row r="45" spans="1:9" ht="12.75">
      <c r="A45" s="492" t="s">
        <v>51</v>
      </c>
      <c r="B45" s="493">
        <v>6</v>
      </c>
      <c r="C45" s="493">
        <v>4</v>
      </c>
      <c r="D45" s="493">
        <v>5</v>
      </c>
      <c r="E45" s="493">
        <v>0</v>
      </c>
      <c r="F45" s="493">
        <v>1</v>
      </c>
      <c r="G45" s="493"/>
      <c r="H45" s="493">
        <f t="shared" si="2"/>
        <v>16</v>
      </c>
      <c r="I45" s="490"/>
    </row>
    <row r="46" spans="1:9" ht="12.75">
      <c r="A46" s="492" t="s">
        <v>52</v>
      </c>
      <c r="B46" s="493">
        <v>3</v>
      </c>
      <c r="C46" s="493">
        <v>1</v>
      </c>
      <c r="D46" s="493">
        <v>0</v>
      </c>
      <c r="E46" s="493">
        <v>0</v>
      </c>
      <c r="F46" s="493">
        <v>0</v>
      </c>
      <c r="G46" s="493"/>
      <c r="H46" s="493">
        <f t="shared" si="2"/>
        <v>4</v>
      </c>
      <c r="I46" s="490"/>
    </row>
    <row r="47" spans="1:9" ht="12.75">
      <c r="A47" s="492" t="s">
        <v>53</v>
      </c>
      <c r="B47" s="493">
        <v>2</v>
      </c>
      <c r="C47" s="493">
        <v>3</v>
      </c>
      <c r="D47" s="493">
        <v>0</v>
      </c>
      <c r="E47" s="493">
        <v>0</v>
      </c>
      <c r="F47" s="493">
        <v>1</v>
      </c>
      <c r="G47" s="493"/>
      <c r="H47" s="493">
        <f t="shared" si="2"/>
        <v>6</v>
      </c>
      <c r="I47" s="490"/>
    </row>
    <row r="48" spans="1:9" ht="12.75">
      <c r="A48" s="495" t="s">
        <v>54</v>
      </c>
      <c r="B48" s="493">
        <v>18</v>
      </c>
      <c r="C48" s="493">
        <v>21</v>
      </c>
      <c r="D48" s="493">
        <v>10</v>
      </c>
      <c r="E48" s="493">
        <v>1</v>
      </c>
      <c r="F48" s="493">
        <v>2</v>
      </c>
      <c r="G48" s="490"/>
      <c r="H48" s="493">
        <f t="shared" si="2"/>
        <v>52</v>
      </c>
      <c r="I48" s="490">
        <f>SUM(H40:H48)</f>
        <v>695</v>
      </c>
    </row>
    <row r="49" spans="1:9" ht="12.75">
      <c r="A49" s="490"/>
      <c r="B49" s="490">
        <f>SUM(B40:B48)</f>
        <v>271</v>
      </c>
      <c r="C49" s="490"/>
      <c r="D49" s="490"/>
      <c r="E49" s="490"/>
      <c r="F49" s="490"/>
      <c r="G49" s="490"/>
      <c r="H49" s="490">
        <f>SUM(H40:H48)</f>
        <v>695</v>
      </c>
      <c r="I49" s="490"/>
    </row>
    <row r="50" spans="1:9" ht="12.75">
      <c r="A50" s="495" t="s">
        <v>77</v>
      </c>
      <c r="B50" s="490">
        <f>SUM(B40:B42)</f>
        <v>180</v>
      </c>
      <c r="C50" s="490">
        <f>SUM(C40:C42)</f>
        <v>142</v>
      </c>
      <c r="D50" s="490">
        <f>SUM(D40:D42)</f>
        <v>113</v>
      </c>
      <c r="E50" s="490">
        <f>SUM(E40:E42)</f>
        <v>42</v>
      </c>
      <c r="F50" s="490">
        <f>SUM(F40:F42)</f>
        <v>27</v>
      </c>
      <c r="G50" s="490"/>
      <c r="H50" s="490">
        <f>SUM(H40:H42)</f>
        <v>504</v>
      </c>
      <c r="I50" s="490"/>
    </row>
    <row r="51" spans="1:9" ht="12.75">
      <c r="A51" s="495" t="s">
        <v>78</v>
      </c>
      <c r="B51" s="490">
        <f>SUM(B43:B46)</f>
        <v>71</v>
      </c>
      <c r="C51" s="490">
        <f>SUM(C43:C46)</f>
        <v>25</v>
      </c>
      <c r="D51" s="490">
        <f>SUM(D43:D46)</f>
        <v>25</v>
      </c>
      <c r="E51" s="490">
        <f>SUM(E43:E46)</f>
        <v>9</v>
      </c>
      <c r="F51" s="490">
        <f>SUM(F43:F46)</f>
        <v>3</v>
      </c>
      <c r="G51" s="490"/>
      <c r="H51" s="490">
        <f>SUM(H43:H46)</f>
        <v>133</v>
      </c>
      <c r="I51" s="490"/>
    </row>
    <row r="52" spans="1:9" ht="12.75">
      <c r="A52" s="495" t="s">
        <v>79</v>
      </c>
      <c r="B52" s="490">
        <f>SUM(B47:B48)</f>
        <v>20</v>
      </c>
      <c r="C52" s="490">
        <f>SUM(C47:C48)</f>
        <v>24</v>
      </c>
      <c r="D52" s="490">
        <f>SUM(D47:D48)</f>
        <v>10</v>
      </c>
      <c r="E52" s="490">
        <f>SUM(E47:E48)</f>
        <v>1</v>
      </c>
      <c r="F52" s="490">
        <f>SUM(F47:F48)</f>
        <v>3</v>
      </c>
      <c r="G52" s="490"/>
      <c r="H52" s="490">
        <f>SUM(H47:H48)</f>
        <v>58</v>
      </c>
      <c r="I52" s="490"/>
    </row>
    <row r="53" spans="1:9" ht="12.75">
      <c r="A53" s="490"/>
      <c r="B53" s="490">
        <f>SUM(B50:B52)</f>
        <v>271</v>
      </c>
      <c r="C53" s="490">
        <f>SUM(C50:C52)</f>
        <v>191</v>
      </c>
      <c r="D53" s="490">
        <f>SUM(D50:D52)</f>
        <v>148</v>
      </c>
      <c r="E53" s="490">
        <f>SUM(E50:E52)</f>
        <v>52</v>
      </c>
      <c r="F53" s="490">
        <f>SUM(F50:F52)</f>
        <v>33</v>
      </c>
      <c r="G53" s="490"/>
      <c r="H53" s="490">
        <f>SUM(H50:H52)</f>
        <v>695</v>
      </c>
      <c r="I53" s="490"/>
    </row>
    <row r="54" spans="1:9" ht="12.75">
      <c r="A54" s="490"/>
      <c r="B54" s="490"/>
      <c r="C54" s="490"/>
      <c r="D54" s="490"/>
      <c r="E54" s="490"/>
      <c r="F54" s="490"/>
      <c r="G54" s="490"/>
      <c r="H54" s="490"/>
      <c r="I54" s="490"/>
    </row>
    <row r="55" spans="1:9" ht="12.75">
      <c r="A55" s="490"/>
      <c r="B55" s="490"/>
      <c r="C55" s="490"/>
      <c r="D55" s="490"/>
      <c r="E55" s="490"/>
      <c r="F55" s="490"/>
      <c r="G55" s="490"/>
      <c r="H55" s="490"/>
      <c r="I55" s="490"/>
    </row>
    <row r="56" spans="1:9" ht="12.75">
      <c r="A56" s="492" t="s">
        <v>80</v>
      </c>
      <c r="B56" s="490"/>
      <c r="C56" s="490"/>
      <c r="D56" s="490"/>
      <c r="E56" s="490"/>
      <c r="F56" s="490"/>
      <c r="G56" s="490"/>
      <c r="H56" s="490"/>
      <c r="I56" s="490"/>
    </row>
    <row r="57" spans="1:9" ht="12.75">
      <c r="A57" s="492" t="s">
        <v>81</v>
      </c>
      <c r="B57" s="493">
        <v>58</v>
      </c>
      <c r="C57" s="493">
        <v>64</v>
      </c>
      <c r="D57" s="493">
        <v>50</v>
      </c>
      <c r="E57" s="493">
        <v>9</v>
      </c>
      <c r="F57" s="493">
        <v>26</v>
      </c>
      <c r="G57" s="493"/>
      <c r="H57" s="493">
        <f aca="true" t="shared" si="3" ref="H57:H65">SUM(B57:F57)</f>
        <v>207</v>
      </c>
      <c r="I57" s="490"/>
    </row>
    <row r="58" spans="1:9" ht="12.75">
      <c r="A58" s="492" t="s">
        <v>57</v>
      </c>
      <c r="B58" s="493">
        <v>103</v>
      </c>
      <c r="C58" s="493">
        <v>110</v>
      </c>
      <c r="D58" s="493">
        <v>71</v>
      </c>
      <c r="E58" s="493">
        <v>34</v>
      </c>
      <c r="F58" s="493">
        <v>33</v>
      </c>
      <c r="G58" s="493"/>
      <c r="H58" s="493">
        <f t="shared" si="3"/>
        <v>351</v>
      </c>
      <c r="I58" s="490"/>
    </row>
    <row r="59" spans="1:9" ht="12.75">
      <c r="A59" s="492" t="s">
        <v>47</v>
      </c>
      <c r="B59" s="493">
        <v>99</v>
      </c>
      <c r="C59" s="493">
        <v>36</v>
      </c>
      <c r="D59" s="493">
        <v>56</v>
      </c>
      <c r="E59" s="493">
        <v>18</v>
      </c>
      <c r="F59" s="493">
        <v>25</v>
      </c>
      <c r="G59" s="493"/>
      <c r="H59" s="493">
        <f t="shared" si="3"/>
        <v>234</v>
      </c>
      <c r="I59" s="490"/>
    </row>
    <row r="60" spans="1:9" ht="12.75">
      <c r="A60" s="492" t="s">
        <v>48</v>
      </c>
      <c r="B60" s="493">
        <v>37</v>
      </c>
      <c r="C60" s="493">
        <v>21</v>
      </c>
      <c r="D60" s="493">
        <v>17</v>
      </c>
      <c r="E60" s="493">
        <v>4</v>
      </c>
      <c r="F60" s="493">
        <v>7</v>
      </c>
      <c r="G60" s="493"/>
      <c r="H60" s="493">
        <f t="shared" si="3"/>
        <v>86</v>
      </c>
      <c r="I60" s="490"/>
    </row>
    <row r="61" spans="1:9" ht="12.75">
      <c r="A61" s="492" t="s">
        <v>49</v>
      </c>
      <c r="B61" s="493">
        <v>13</v>
      </c>
      <c r="C61" s="493">
        <v>8</v>
      </c>
      <c r="D61" s="493">
        <v>9</v>
      </c>
      <c r="E61" s="493">
        <v>4</v>
      </c>
      <c r="F61" s="493">
        <v>2</v>
      </c>
      <c r="G61" s="493"/>
      <c r="H61" s="493">
        <f t="shared" si="3"/>
        <v>36</v>
      </c>
      <c r="I61" s="490"/>
    </row>
    <row r="62" spans="1:9" ht="12.75">
      <c r="A62" s="492" t="s">
        <v>50</v>
      </c>
      <c r="B62" s="493">
        <v>11</v>
      </c>
      <c r="C62" s="493">
        <v>4</v>
      </c>
      <c r="D62" s="493">
        <v>3</v>
      </c>
      <c r="E62" s="493">
        <v>0</v>
      </c>
      <c r="F62" s="493">
        <v>0</v>
      </c>
      <c r="G62" s="493"/>
      <c r="H62" s="493">
        <f t="shared" si="3"/>
        <v>18</v>
      </c>
      <c r="I62" s="490"/>
    </row>
    <row r="63" spans="1:9" ht="12.75">
      <c r="A63" s="492" t="s">
        <v>51</v>
      </c>
      <c r="B63" s="493">
        <v>7</v>
      </c>
      <c r="C63" s="493">
        <v>2</v>
      </c>
      <c r="D63" s="493">
        <v>6</v>
      </c>
      <c r="E63" s="493">
        <v>2</v>
      </c>
      <c r="F63" s="493">
        <v>0</v>
      </c>
      <c r="G63" s="493"/>
      <c r="H63" s="493">
        <f t="shared" si="3"/>
        <v>17</v>
      </c>
      <c r="I63" s="490"/>
    </row>
    <row r="64" spans="1:9" ht="12.75">
      <c r="A64" s="492" t="s">
        <v>52</v>
      </c>
      <c r="B64" s="493">
        <v>2</v>
      </c>
      <c r="C64" s="493">
        <v>3</v>
      </c>
      <c r="D64" s="493">
        <v>2</v>
      </c>
      <c r="E64" s="493">
        <v>1</v>
      </c>
      <c r="F64" s="493">
        <v>0</v>
      </c>
      <c r="G64" s="493"/>
      <c r="H64" s="493">
        <f t="shared" si="3"/>
        <v>8</v>
      </c>
      <c r="I64" s="490"/>
    </row>
    <row r="65" spans="1:9" ht="12.75">
      <c r="A65" s="495" t="s">
        <v>58</v>
      </c>
      <c r="B65" s="493">
        <v>18</v>
      </c>
      <c r="C65" s="493">
        <v>9</v>
      </c>
      <c r="D65" s="493">
        <v>11</v>
      </c>
      <c r="E65" s="493">
        <v>5</v>
      </c>
      <c r="F65" s="493">
        <v>2</v>
      </c>
      <c r="G65" s="490"/>
      <c r="H65" s="493">
        <f t="shared" si="3"/>
        <v>45</v>
      </c>
      <c r="I65" s="490">
        <f>SUM(H57:H65)</f>
        <v>1002</v>
      </c>
    </row>
    <row r="66" spans="1:9" ht="12.75">
      <c r="A66" s="490"/>
      <c r="B66" s="490"/>
      <c r="C66" s="490"/>
      <c r="D66" s="490"/>
      <c r="E66" s="490"/>
      <c r="F66" s="490"/>
      <c r="G66" s="490"/>
      <c r="H66" s="490"/>
      <c r="I66" s="490"/>
    </row>
    <row r="67" spans="1:9" ht="12.75">
      <c r="A67" s="495" t="s">
        <v>82</v>
      </c>
      <c r="B67" s="490">
        <f>SUM(B57:B59)</f>
        <v>260</v>
      </c>
      <c r="C67" s="490">
        <f>SUM(C57:C59)</f>
        <v>210</v>
      </c>
      <c r="D67" s="490">
        <f>SUM(D57:D59)</f>
        <v>177</v>
      </c>
      <c r="E67" s="490">
        <f>SUM(E57:E59)</f>
        <v>61</v>
      </c>
      <c r="F67" s="490">
        <f>SUM(F57:F59)</f>
        <v>84</v>
      </c>
      <c r="G67" s="490"/>
      <c r="H67" s="490">
        <f>SUM(H57:H59)</f>
        <v>792</v>
      </c>
      <c r="I67" s="490"/>
    </row>
    <row r="68" spans="1:9" ht="12.75">
      <c r="A68" s="495" t="s">
        <v>83</v>
      </c>
      <c r="B68" s="490">
        <f>SUM(B60:B63)</f>
        <v>68</v>
      </c>
      <c r="C68" s="490">
        <f>SUM(C60:C63)</f>
        <v>35</v>
      </c>
      <c r="D68" s="490">
        <f>SUM(D60:D63)</f>
        <v>35</v>
      </c>
      <c r="E68" s="490">
        <f>SUM(E60:E63)</f>
        <v>10</v>
      </c>
      <c r="F68" s="490">
        <f>SUM(F60:F63)</f>
        <v>9</v>
      </c>
      <c r="G68" s="490"/>
      <c r="H68" s="490">
        <f>SUM(H60:H63)</f>
        <v>157</v>
      </c>
      <c r="I68" s="490"/>
    </row>
    <row r="69" spans="1:9" ht="12.75">
      <c r="A69" s="495" t="s">
        <v>84</v>
      </c>
      <c r="B69" s="490">
        <f>SUM(B64:B65)</f>
        <v>20</v>
      </c>
      <c r="C69" s="490">
        <f>SUM(C64:C65)</f>
        <v>12</v>
      </c>
      <c r="D69" s="490">
        <f>SUM(D64:D65)</f>
        <v>13</v>
      </c>
      <c r="E69" s="490">
        <f>SUM(E64:E65)</f>
        <v>6</v>
      </c>
      <c r="F69" s="490">
        <f>SUM(F64:F65)</f>
        <v>2</v>
      </c>
      <c r="G69" s="490"/>
      <c r="H69" s="490">
        <f>SUM(H64:H65)</f>
        <v>53</v>
      </c>
      <c r="I69" s="490"/>
    </row>
    <row r="70" spans="1:9" ht="12.75">
      <c r="A70" s="490"/>
      <c r="B70" s="490">
        <f>SUM(B67:B69)</f>
        <v>348</v>
      </c>
      <c r="C70" s="490">
        <f>SUM(C67:C69)</f>
        <v>257</v>
      </c>
      <c r="D70" s="490">
        <f>SUM(D67:D69)</f>
        <v>225</v>
      </c>
      <c r="E70" s="490">
        <f>SUM(E67:E69)</f>
        <v>77</v>
      </c>
      <c r="F70" s="490">
        <f>SUM(F67:F69)</f>
        <v>95</v>
      </c>
      <c r="G70" s="490"/>
      <c r="H70" s="490">
        <f>SUM(H67:H69)</f>
        <v>1002</v>
      </c>
      <c r="I70" s="490"/>
    </row>
    <row r="71" spans="1:9" ht="12.75">
      <c r="A71" s="490"/>
      <c r="B71" s="490"/>
      <c r="C71" s="490"/>
      <c r="D71" s="490"/>
      <c r="E71" s="490"/>
      <c r="F71" s="490"/>
      <c r="G71" s="490"/>
      <c r="H71" s="490"/>
      <c r="I71" s="490"/>
    </row>
    <row r="72" spans="1:9" ht="12.75">
      <c r="A72" s="490"/>
      <c r="B72" s="490"/>
      <c r="C72" s="490"/>
      <c r="D72" s="490"/>
      <c r="E72" s="490"/>
      <c r="F72" s="490"/>
      <c r="G72" s="490"/>
      <c r="H72" s="490"/>
      <c r="I72" s="490"/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7"/>
  <sheetViews>
    <sheetView workbookViewId="0" topLeftCell="A54">
      <selection activeCell="J2" sqref="J2:Q165"/>
    </sheetView>
  </sheetViews>
  <sheetFormatPr defaultColWidth="9.140625" defaultRowHeight="12.75"/>
  <cols>
    <col min="1" max="1" width="2.7109375" style="57" customWidth="1"/>
    <col min="2" max="2" width="36.28125" style="57" customWidth="1"/>
    <col min="3" max="7" width="7.7109375" style="57" customWidth="1"/>
    <col min="8" max="8" width="9.28125" style="57" customWidth="1"/>
    <col min="9" max="9" width="3.421875" style="57" customWidth="1"/>
    <col min="10" max="15" width="6.421875" style="57" customWidth="1"/>
    <col min="16" max="16" width="9.140625" style="66" customWidth="1"/>
    <col min="17" max="16384" width="9.140625" style="57" customWidth="1"/>
  </cols>
  <sheetData>
    <row r="1" spans="1:16" ht="12.75">
      <c r="A1" s="162" t="s">
        <v>164</v>
      </c>
      <c r="B1" s="128"/>
      <c r="C1" s="128"/>
      <c r="D1" s="128"/>
      <c r="E1" s="128"/>
      <c r="F1" s="128"/>
      <c r="G1" s="128"/>
      <c r="H1" s="136"/>
      <c r="I1" s="163"/>
      <c r="J1" s="128"/>
      <c r="K1" s="128"/>
      <c r="L1" s="128"/>
      <c r="M1" s="128"/>
      <c r="N1" s="128"/>
      <c r="O1" s="128"/>
      <c r="P1" s="164"/>
    </row>
    <row r="2" spans="1:17" ht="12.75">
      <c r="A2" s="165" t="s">
        <v>165</v>
      </c>
      <c r="B2" s="126"/>
      <c r="C2" s="126"/>
      <c r="D2" s="126"/>
      <c r="E2" s="126"/>
      <c r="F2" s="126"/>
      <c r="G2" s="126"/>
      <c r="H2" s="139"/>
      <c r="I2" s="163"/>
      <c r="J2" s="166"/>
      <c r="K2" s="126"/>
      <c r="L2" s="126"/>
      <c r="M2" s="126"/>
      <c r="N2" s="126"/>
      <c r="O2" s="126"/>
      <c r="P2" s="167"/>
      <c r="Q2" s="69"/>
    </row>
    <row r="3" spans="1:17" ht="12.75">
      <c r="A3" s="165" t="s">
        <v>166</v>
      </c>
      <c r="B3" s="126"/>
      <c r="C3" s="126"/>
      <c r="D3" s="126"/>
      <c r="E3" s="126"/>
      <c r="F3" s="126"/>
      <c r="G3" s="126"/>
      <c r="H3" s="139"/>
      <c r="I3" s="163"/>
      <c r="J3" s="126"/>
      <c r="K3" s="126"/>
      <c r="L3" s="126"/>
      <c r="M3" s="126"/>
      <c r="N3" s="126"/>
      <c r="O3" s="126"/>
      <c r="P3" s="168"/>
      <c r="Q3" s="69"/>
    </row>
    <row r="4" spans="1:17" ht="12.75">
      <c r="A4" s="169" t="s">
        <v>106</v>
      </c>
      <c r="B4" s="123"/>
      <c r="C4" s="123"/>
      <c r="D4" s="123"/>
      <c r="E4" s="123"/>
      <c r="F4" s="123"/>
      <c r="G4" s="123"/>
      <c r="H4" s="140"/>
      <c r="I4" s="163"/>
      <c r="J4" s="126"/>
      <c r="K4" s="126"/>
      <c r="L4" s="126"/>
      <c r="M4" s="126"/>
      <c r="N4" s="126"/>
      <c r="O4" s="126"/>
      <c r="P4" s="126"/>
      <c r="Q4" s="69"/>
    </row>
    <row r="5" spans="1:17" ht="4.5" customHeight="1">
      <c r="A5" s="170"/>
      <c r="B5" s="139"/>
      <c r="C5" s="127"/>
      <c r="D5" s="128"/>
      <c r="E5" s="128"/>
      <c r="F5" s="128"/>
      <c r="G5" s="128"/>
      <c r="H5" s="136"/>
      <c r="I5" s="163"/>
      <c r="J5" s="126"/>
      <c r="K5" s="126"/>
      <c r="L5" s="126"/>
      <c r="M5" s="126"/>
      <c r="N5" s="126"/>
      <c r="O5" s="126"/>
      <c r="P5" s="433"/>
      <c r="Q5" s="69"/>
    </row>
    <row r="6" spans="1:17" ht="14.25" customHeight="1">
      <c r="A6" s="119" t="s">
        <v>87</v>
      </c>
      <c r="B6" s="120"/>
      <c r="C6" s="121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63"/>
      <c r="J6" s="126"/>
      <c r="K6" s="126"/>
      <c r="L6" s="126"/>
      <c r="M6" s="126"/>
      <c r="N6" s="126"/>
      <c r="O6" s="126"/>
      <c r="P6" s="434"/>
      <c r="Q6" s="69"/>
    </row>
    <row r="7" spans="1:17" ht="12.75">
      <c r="A7" s="122"/>
      <c r="B7" s="123" t="s">
        <v>167</v>
      </c>
      <c r="C7" s="124">
        <v>239</v>
      </c>
      <c r="D7" s="83">
        <v>175</v>
      </c>
      <c r="E7" s="83">
        <v>136</v>
      </c>
      <c r="F7" s="83">
        <v>39</v>
      </c>
      <c r="G7" s="83">
        <v>56</v>
      </c>
      <c r="H7" s="108">
        <v>645</v>
      </c>
      <c r="I7" s="163"/>
      <c r="J7" s="126"/>
      <c r="K7" s="126"/>
      <c r="L7" s="126"/>
      <c r="M7" s="126"/>
      <c r="N7" s="126"/>
      <c r="O7" s="126"/>
      <c r="P7" s="126"/>
      <c r="Q7" s="69"/>
    </row>
    <row r="8" spans="1:17" ht="12.75">
      <c r="A8" s="125" t="s">
        <v>119</v>
      </c>
      <c r="B8" s="126" t="s">
        <v>120</v>
      </c>
      <c r="C8" s="127"/>
      <c r="D8" s="128"/>
      <c r="E8" s="128"/>
      <c r="F8" s="128"/>
      <c r="G8" s="128"/>
      <c r="H8" s="136"/>
      <c r="I8" s="163"/>
      <c r="J8" s="126"/>
      <c r="K8" s="126"/>
      <c r="L8" s="126"/>
      <c r="M8" s="126"/>
      <c r="N8" s="126"/>
      <c r="O8" s="126"/>
      <c r="P8" s="126"/>
      <c r="Q8" s="69"/>
    </row>
    <row r="9" spans="1:17" ht="12.75">
      <c r="A9" s="125"/>
      <c r="B9" s="126" t="s">
        <v>121</v>
      </c>
      <c r="C9" s="129">
        <v>0.5882352941176471</v>
      </c>
      <c r="D9" s="130">
        <v>0.7758620689655172</v>
      </c>
      <c r="E9" s="130">
        <v>0.6764705882352942</v>
      </c>
      <c r="F9" s="130">
        <v>0.7692307692307693</v>
      </c>
      <c r="G9" s="130">
        <v>0.8571428571428571</v>
      </c>
      <c r="H9" s="146">
        <v>0.6920684292379471</v>
      </c>
      <c r="I9" s="163"/>
      <c r="J9" s="126"/>
      <c r="K9" s="126"/>
      <c r="L9" s="126"/>
      <c r="M9" s="126"/>
      <c r="N9" s="126"/>
      <c r="O9" s="126"/>
      <c r="P9" s="126"/>
      <c r="Q9" s="69"/>
    </row>
    <row r="10" spans="1:17" ht="12.75">
      <c r="A10" s="125"/>
      <c r="B10" s="126" t="s">
        <v>122</v>
      </c>
      <c r="C10" s="129">
        <v>0.25630252100840334</v>
      </c>
      <c r="D10" s="130">
        <v>0.09195402298850575</v>
      </c>
      <c r="E10" s="130">
        <v>0.17647058823529413</v>
      </c>
      <c r="F10" s="130">
        <v>0.1282051282051282</v>
      </c>
      <c r="G10" s="130">
        <v>0.08928571428571429</v>
      </c>
      <c r="H10" s="146">
        <v>0.17262830482115085</v>
      </c>
      <c r="I10" s="163"/>
      <c r="J10" s="126"/>
      <c r="K10" s="126"/>
      <c r="L10" s="126"/>
      <c r="M10" s="126"/>
      <c r="N10" s="126"/>
      <c r="O10" s="126"/>
      <c r="P10" s="126"/>
      <c r="Q10" s="69"/>
    </row>
    <row r="11" spans="1:17" ht="12.75">
      <c r="A11" s="125"/>
      <c r="B11" s="126" t="s">
        <v>123</v>
      </c>
      <c r="C11" s="129">
        <v>0.058823529411764705</v>
      </c>
      <c r="D11" s="130">
        <v>0.08620689655172414</v>
      </c>
      <c r="E11" s="130">
        <v>0.08088235294117647</v>
      </c>
      <c r="F11" s="130">
        <v>0.07692307692307693</v>
      </c>
      <c r="G11" s="130">
        <v>0.017857142857142856</v>
      </c>
      <c r="H11" s="146">
        <v>0.06842923794712286</v>
      </c>
      <c r="I11" s="163"/>
      <c r="J11" s="126"/>
      <c r="K11" s="126"/>
      <c r="L11" s="126"/>
      <c r="M11" s="126"/>
      <c r="N11" s="126"/>
      <c r="O11" s="126"/>
      <c r="P11" s="126"/>
      <c r="Q11" s="69"/>
    </row>
    <row r="12" spans="1:17" ht="12.75">
      <c r="A12" s="125"/>
      <c r="B12" s="126" t="s">
        <v>124</v>
      </c>
      <c r="C12" s="129">
        <v>0.09663865546218488</v>
      </c>
      <c r="D12" s="130">
        <v>0.04597701149425287</v>
      </c>
      <c r="E12" s="130">
        <v>0.0661764705882353</v>
      </c>
      <c r="F12" s="130">
        <v>0.02564102564102564</v>
      </c>
      <c r="G12" s="130">
        <v>0.03571428571428571</v>
      </c>
      <c r="H12" s="146">
        <v>0.06687402799377916</v>
      </c>
      <c r="I12" s="163"/>
      <c r="J12" s="126"/>
      <c r="K12" s="126"/>
      <c r="L12" s="126"/>
      <c r="M12" s="126"/>
      <c r="N12" s="126"/>
      <c r="O12" s="126"/>
      <c r="P12" s="126"/>
      <c r="Q12" s="69"/>
    </row>
    <row r="13" spans="1:17" ht="12.75">
      <c r="A13" s="122"/>
      <c r="B13" s="131" t="s">
        <v>125</v>
      </c>
      <c r="C13" s="141">
        <v>238</v>
      </c>
      <c r="D13" s="131">
        <v>174</v>
      </c>
      <c r="E13" s="131">
        <v>136</v>
      </c>
      <c r="F13" s="131">
        <v>39</v>
      </c>
      <c r="G13" s="131">
        <v>56</v>
      </c>
      <c r="H13" s="110">
        <v>643</v>
      </c>
      <c r="I13" s="163"/>
      <c r="J13" s="126"/>
      <c r="K13" s="126"/>
      <c r="L13" s="126"/>
      <c r="M13" s="126"/>
      <c r="N13" s="126"/>
      <c r="O13" s="126"/>
      <c r="P13" s="126"/>
      <c r="Q13" s="69"/>
    </row>
    <row r="14" spans="1:17" ht="1.5" customHeight="1">
      <c r="A14" s="134"/>
      <c r="B14" s="135"/>
      <c r="C14" s="126"/>
      <c r="D14" s="126"/>
      <c r="E14" s="126"/>
      <c r="F14" s="126"/>
      <c r="G14" s="126"/>
      <c r="H14" s="139"/>
      <c r="I14" s="163"/>
      <c r="J14" s="126"/>
      <c r="K14" s="126"/>
      <c r="L14" s="126"/>
      <c r="M14" s="126"/>
      <c r="N14" s="126"/>
      <c r="O14" s="126"/>
      <c r="P14" s="126"/>
      <c r="Q14" s="69"/>
    </row>
    <row r="15" spans="1:17" ht="15.75" customHeight="1">
      <c r="A15" s="127"/>
      <c r="B15" s="136"/>
      <c r="C15" s="137"/>
      <c r="D15" s="138"/>
      <c r="E15" s="138"/>
      <c r="F15" s="138"/>
      <c r="G15" s="138"/>
      <c r="H15" s="144"/>
      <c r="I15" s="163"/>
      <c r="J15" s="126"/>
      <c r="K15" s="126"/>
      <c r="L15" s="126"/>
      <c r="M15" s="126"/>
      <c r="N15" s="126"/>
      <c r="O15" s="126"/>
      <c r="P15" s="126"/>
      <c r="Q15" s="69"/>
    </row>
    <row r="16" spans="1:17" ht="12.75">
      <c r="A16" s="125"/>
      <c r="B16" s="139"/>
      <c r="C16" s="125"/>
      <c r="D16" s="126"/>
      <c r="E16" s="126"/>
      <c r="F16" s="126"/>
      <c r="G16" s="126"/>
      <c r="H16" s="139"/>
      <c r="I16" s="163"/>
      <c r="J16" s="126"/>
      <c r="K16" s="126"/>
      <c r="L16" s="126"/>
      <c r="M16" s="126"/>
      <c r="N16" s="126"/>
      <c r="O16" s="126"/>
      <c r="P16" s="126"/>
      <c r="Q16" s="69"/>
    </row>
    <row r="17" spans="1:17" ht="1.5" customHeight="1" hidden="1">
      <c r="A17" s="125"/>
      <c r="B17" s="139" t="s">
        <v>41</v>
      </c>
      <c r="C17" s="125"/>
      <c r="D17" s="126"/>
      <c r="E17" s="126"/>
      <c r="F17" s="126"/>
      <c r="G17" s="126"/>
      <c r="H17" s="139"/>
      <c r="I17" s="163"/>
      <c r="J17" s="126"/>
      <c r="K17" s="126"/>
      <c r="L17" s="126"/>
      <c r="M17" s="126"/>
      <c r="N17" s="126"/>
      <c r="O17" s="126"/>
      <c r="P17" s="126"/>
      <c r="Q17" s="69"/>
    </row>
    <row r="18" spans="1:17" ht="0.75" customHeight="1">
      <c r="A18" s="125"/>
      <c r="B18" s="139" t="s">
        <v>41</v>
      </c>
      <c r="C18" s="125"/>
      <c r="D18" s="126"/>
      <c r="E18" s="126"/>
      <c r="F18" s="126"/>
      <c r="G18" s="126"/>
      <c r="H18" s="139"/>
      <c r="I18" s="163"/>
      <c r="J18" s="126"/>
      <c r="K18" s="126"/>
      <c r="L18" s="126"/>
      <c r="M18" s="126"/>
      <c r="N18" s="126"/>
      <c r="O18" s="126"/>
      <c r="P18" s="126"/>
      <c r="Q18" s="69"/>
    </row>
    <row r="19" spans="1:17" ht="16.5" customHeight="1">
      <c r="A19" s="122"/>
      <c r="B19" s="140" t="s">
        <v>41</v>
      </c>
      <c r="C19" s="141">
        <v>201</v>
      </c>
      <c r="D19" s="131">
        <v>151</v>
      </c>
      <c r="E19" s="131">
        <v>116</v>
      </c>
      <c r="F19" s="131">
        <v>35</v>
      </c>
      <c r="G19" s="131">
        <v>53</v>
      </c>
      <c r="H19" s="110">
        <v>556</v>
      </c>
      <c r="I19" s="163"/>
      <c r="J19" s="126"/>
      <c r="K19" s="126"/>
      <c r="L19" s="126"/>
      <c r="M19" s="126"/>
      <c r="N19" s="126"/>
      <c r="O19" s="126"/>
      <c r="P19" s="126"/>
      <c r="Q19" s="69"/>
    </row>
    <row r="20" spans="1:17" ht="12.75">
      <c r="A20" s="127" t="s">
        <v>126</v>
      </c>
      <c r="B20" s="136" t="s">
        <v>127</v>
      </c>
      <c r="C20" s="127"/>
      <c r="D20" s="128"/>
      <c r="E20" s="128"/>
      <c r="F20" s="128"/>
      <c r="G20" s="128"/>
      <c r="H20" s="136"/>
      <c r="I20" s="163"/>
      <c r="J20" s="126"/>
      <c r="K20" s="126"/>
      <c r="L20" s="126"/>
      <c r="M20" s="126"/>
      <c r="N20" s="126"/>
      <c r="O20" s="126"/>
      <c r="P20" s="126"/>
      <c r="Q20" s="69"/>
    </row>
    <row r="21" spans="1:17" ht="12.75">
      <c r="A21" s="125"/>
      <c r="B21" s="139" t="s">
        <v>128</v>
      </c>
      <c r="C21" s="129">
        <v>0.6473684210526316</v>
      </c>
      <c r="D21" s="130">
        <v>0.6595744680851063</v>
      </c>
      <c r="E21" s="130">
        <v>0.8</v>
      </c>
      <c r="F21" s="130">
        <v>0.5757575757575758</v>
      </c>
      <c r="G21" s="130">
        <v>0.5348837209302325</v>
      </c>
      <c r="H21" s="146">
        <v>0.66796875</v>
      </c>
      <c r="I21" s="163"/>
      <c r="J21" s="126"/>
      <c r="K21" s="126"/>
      <c r="L21" s="126"/>
      <c r="M21" s="126"/>
      <c r="N21" s="126"/>
      <c r="O21" s="126"/>
      <c r="P21" s="126"/>
      <c r="Q21" s="69"/>
    </row>
    <row r="22" spans="1:17" ht="12.75">
      <c r="A22" s="125"/>
      <c r="B22" s="139" t="s">
        <v>129</v>
      </c>
      <c r="C22" s="129">
        <v>0.2631578947368421</v>
      </c>
      <c r="D22" s="130">
        <v>0.2907801418439716</v>
      </c>
      <c r="E22" s="130">
        <v>0.12380952380952381</v>
      </c>
      <c r="F22" s="130">
        <v>0.36363636363636365</v>
      </c>
      <c r="G22" s="130">
        <v>0.32558139534883723</v>
      </c>
      <c r="H22" s="146">
        <v>0.25390625</v>
      </c>
      <c r="I22" s="163"/>
      <c r="J22" s="126"/>
      <c r="K22" s="126"/>
      <c r="L22" s="126"/>
      <c r="M22" s="126"/>
      <c r="N22" s="126"/>
      <c r="O22" s="126"/>
      <c r="P22" s="126"/>
      <c r="Q22" s="69"/>
    </row>
    <row r="23" spans="1:17" ht="12.75">
      <c r="A23" s="125"/>
      <c r="B23" s="139" t="s">
        <v>130</v>
      </c>
      <c r="C23" s="129">
        <v>0.08947368421052632</v>
      </c>
      <c r="D23" s="130">
        <v>0.04964539007092199</v>
      </c>
      <c r="E23" s="130">
        <v>0.0761904761904762</v>
      </c>
      <c r="F23" s="130">
        <v>0.06060606060606061</v>
      </c>
      <c r="G23" s="130">
        <v>0.13953488372093023</v>
      </c>
      <c r="H23" s="146">
        <v>0.078125</v>
      </c>
      <c r="I23" s="163"/>
      <c r="J23" s="126"/>
      <c r="K23" s="126"/>
      <c r="L23" s="126"/>
      <c r="M23" s="126"/>
      <c r="N23" s="126"/>
      <c r="O23" s="126"/>
      <c r="P23" s="126"/>
      <c r="Q23" s="69"/>
    </row>
    <row r="24" spans="1:17" ht="12.75">
      <c r="A24" s="122"/>
      <c r="B24" s="110" t="s">
        <v>125</v>
      </c>
      <c r="C24" s="142">
        <v>190</v>
      </c>
      <c r="D24" s="143">
        <v>141</v>
      </c>
      <c r="E24" s="143">
        <v>105</v>
      </c>
      <c r="F24" s="143">
        <v>33</v>
      </c>
      <c r="G24" s="143">
        <v>43</v>
      </c>
      <c r="H24" s="157">
        <v>512</v>
      </c>
      <c r="I24" s="163"/>
      <c r="J24" s="126"/>
      <c r="K24" s="126"/>
      <c r="L24" s="126"/>
      <c r="M24" s="126"/>
      <c r="N24" s="126"/>
      <c r="O24" s="126"/>
      <c r="P24" s="126"/>
      <c r="Q24" s="69"/>
    </row>
    <row r="25" spans="1:17" ht="12.75">
      <c r="A25" s="125" t="s">
        <v>447</v>
      </c>
      <c r="B25" s="126" t="s">
        <v>168</v>
      </c>
      <c r="C25" s="137"/>
      <c r="D25" s="138"/>
      <c r="E25" s="138"/>
      <c r="F25" s="138"/>
      <c r="G25" s="138"/>
      <c r="H25" s="144"/>
      <c r="I25" s="163"/>
      <c r="J25" s="126"/>
      <c r="K25" s="126"/>
      <c r="L25" s="126"/>
      <c r="M25" s="126"/>
      <c r="N25" s="126"/>
      <c r="O25" s="126"/>
      <c r="P25" s="126"/>
      <c r="Q25" s="69"/>
    </row>
    <row r="26" spans="1:17" ht="12.75">
      <c r="A26" s="125"/>
      <c r="B26" s="126" t="s">
        <v>169</v>
      </c>
      <c r="C26" s="129">
        <v>0.06</v>
      </c>
      <c r="D26" s="130">
        <v>0.033112582781456956</v>
      </c>
      <c r="E26" s="130">
        <v>0.008620689655172414</v>
      </c>
      <c r="F26" s="130">
        <v>0.02857142857142857</v>
      </c>
      <c r="G26" s="130">
        <v>0</v>
      </c>
      <c r="H26" s="146">
        <v>0.03423423423423423</v>
      </c>
      <c r="I26" s="163"/>
      <c r="J26" s="126"/>
      <c r="K26" s="126"/>
      <c r="L26" s="126"/>
      <c r="M26" s="126"/>
      <c r="N26" s="126"/>
      <c r="O26" s="126"/>
      <c r="P26" s="126"/>
      <c r="Q26" s="69"/>
    </row>
    <row r="27" spans="1:17" ht="12.75">
      <c r="A27" s="125"/>
      <c r="B27" s="126" t="s">
        <v>170</v>
      </c>
      <c r="C27" s="129">
        <v>0.29</v>
      </c>
      <c r="D27" s="130">
        <v>0.6622516556291391</v>
      </c>
      <c r="E27" s="130">
        <v>0.1206896551724138</v>
      </c>
      <c r="F27" s="130">
        <v>0.4</v>
      </c>
      <c r="G27" s="130">
        <v>0</v>
      </c>
      <c r="H27" s="146">
        <v>0.33513513513513515</v>
      </c>
      <c r="I27" s="163"/>
      <c r="J27" s="126"/>
      <c r="K27" s="126"/>
      <c r="L27" s="126"/>
      <c r="M27" s="126"/>
      <c r="N27" s="126"/>
      <c r="O27" s="126"/>
      <c r="P27" s="126"/>
      <c r="Q27" s="69"/>
    </row>
    <row r="28" spans="1:17" ht="12.75">
      <c r="A28" s="125"/>
      <c r="B28" s="126" t="s">
        <v>171</v>
      </c>
      <c r="C28" s="129">
        <v>0.03</v>
      </c>
      <c r="D28" s="130">
        <v>0.07947019867549669</v>
      </c>
      <c r="E28" s="130">
        <v>0</v>
      </c>
      <c r="F28" s="130">
        <v>0.37142857142857144</v>
      </c>
      <c r="G28" s="130">
        <v>0</v>
      </c>
      <c r="H28" s="146">
        <v>0.055855855855855854</v>
      </c>
      <c r="I28" s="163"/>
      <c r="J28" s="126"/>
      <c r="K28" s="126"/>
      <c r="L28" s="126"/>
      <c r="M28" s="126"/>
      <c r="N28" s="126"/>
      <c r="O28" s="126"/>
      <c r="P28" s="126"/>
      <c r="Q28" s="69"/>
    </row>
    <row r="29" spans="1:17" ht="12.75">
      <c r="A29" s="125"/>
      <c r="B29" s="126" t="s">
        <v>172</v>
      </c>
      <c r="C29" s="129">
        <v>0.135</v>
      </c>
      <c r="D29" s="130">
        <v>0.039735099337748346</v>
      </c>
      <c r="E29" s="130">
        <v>0.06896551724137931</v>
      </c>
      <c r="F29" s="130">
        <v>0.05714285714285714</v>
      </c>
      <c r="G29" s="130">
        <v>0.018867924528301886</v>
      </c>
      <c r="H29" s="146">
        <v>0.07927927927927927</v>
      </c>
      <c r="I29" s="163"/>
      <c r="J29" s="126"/>
      <c r="K29" s="126"/>
      <c r="L29" s="126"/>
      <c r="M29" s="126"/>
      <c r="N29" s="126"/>
      <c r="O29" s="126"/>
      <c r="P29" s="126"/>
      <c r="Q29" s="69"/>
    </row>
    <row r="30" spans="1:17" ht="12.75">
      <c r="A30" s="125"/>
      <c r="B30" s="126" t="s">
        <v>173</v>
      </c>
      <c r="C30" s="129">
        <v>0.15</v>
      </c>
      <c r="D30" s="130">
        <v>0</v>
      </c>
      <c r="E30" s="130">
        <v>0.5948275862068966</v>
      </c>
      <c r="F30" s="130">
        <v>0</v>
      </c>
      <c r="G30" s="130">
        <v>0.018867924528301886</v>
      </c>
      <c r="H30" s="146">
        <v>0.18018018018018017</v>
      </c>
      <c r="I30" s="163"/>
      <c r="J30" s="126"/>
      <c r="K30" s="126"/>
      <c r="L30" s="126"/>
      <c r="M30" s="126"/>
      <c r="N30" s="126"/>
      <c r="O30" s="126"/>
      <c r="P30" s="126"/>
      <c r="Q30" s="69"/>
    </row>
    <row r="31" spans="1:17" ht="12.75">
      <c r="A31" s="125"/>
      <c r="B31" s="126" t="s">
        <v>174</v>
      </c>
      <c r="C31" s="129">
        <v>0.08</v>
      </c>
      <c r="D31" s="130">
        <v>0.039735099337748346</v>
      </c>
      <c r="E31" s="130">
        <v>0.07758620689655173</v>
      </c>
      <c r="F31" s="130">
        <v>0</v>
      </c>
      <c r="G31" s="130">
        <v>0.8867924528301887</v>
      </c>
      <c r="H31" s="146">
        <v>0.14054054054054055</v>
      </c>
      <c r="I31" s="163"/>
      <c r="J31" s="126"/>
      <c r="K31" s="126"/>
      <c r="L31" s="126"/>
      <c r="M31" s="126"/>
      <c r="N31" s="126"/>
      <c r="O31" s="126"/>
      <c r="P31" s="126"/>
      <c r="Q31" s="69"/>
    </row>
    <row r="32" spans="1:17" ht="12.75">
      <c r="A32" s="125"/>
      <c r="B32" s="126" t="s">
        <v>175</v>
      </c>
      <c r="C32" s="129">
        <v>0.09</v>
      </c>
      <c r="D32" s="130">
        <v>0.06622516556291391</v>
      </c>
      <c r="E32" s="130">
        <v>0.008620689655172414</v>
      </c>
      <c r="F32" s="130">
        <v>0.11428571428571428</v>
      </c>
      <c r="G32" s="130">
        <v>0.03773584905660377</v>
      </c>
      <c r="H32" s="146">
        <v>0.06306306306306306</v>
      </c>
      <c r="I32" s="163"/>
      <c r="J32" s="126"/>
      <c r="K32" s="126"/>
      <c r="L32" s="126"/>
      <c r="M32" s="126"/>
      <c r="N32" s="126"/>
      <c r="O32" s="126"/>
      <c r="P32" s="126"/>
      <c r="Q32" s="69"/>
    </row>
    <row r="33" spans="1:17" ht="12.75">
      <c r="A33" s="125"/>
      <c r="B33" s="126" t="s">
        <v>176</v>
      </c>
      <c r="C33" s="129">
        <v>0.015</v>
      </c>
      <c r="D33" s="130">
        <v>0.006622516556291391</v>
      </c>
      <c r="E33" s="130">
        <v>0.008620689655172414</v>
      </c>
      <c r="F33" s="130">
        <v>0</v>
      </c>
      <c r="G33" s="130">
        <v>0.018867924528301886</v>
      </c>
      <c r="H33" s="146">
        <v>0.010810810810810811</v>
      </c>
      <c r="I33" s="163"/>
      <c r="J33" s="126"/>
      <c r="K33" s="126"/>
      <c r="L33" s="126"/>
      <c r="M33" s="126"/>
      <c r="N33" s="126"/>
      <c r="O33" s="126"/>
      <c r="P33" s="126"/>
      <c r="Q33" s="69"/>
    </row>
    <row r="34" spans="1:17" ht="12.75">
      <c r="A34" s="125"/>
      <c r="B34" s="126" t="s">
        <v>177</v>
      </c>
      <c r="C34" s="129">
        <v>0.07</v>
      </c>
      <c r="D34" s="130">
        <v>0.033112582781456956</v>
      </c>
      <c r="E34" s="130">
        <v>0.0603448275862069</v>
      </c>
      <c r="F34" s="130">
        <v>0.02857142857142857</v>
      </c>
      <c r="G34" s="130">
        <v>0</v>
      </c>
      <c r="H34" s="146">
        <v>0.04864864864864865</v>
      </c>
      <c r="I34" s="163"/>
      <c r="J34" s="126"/>
      <c r="K34" s="126"/>
      <c r="L34" s="126"/>
      <c r="M34" s="126"/>
      <c r="N34" s="126"/>
      <c r="O34" s="126"/>
      <c r="P34" s="126"/>
      <c r="Q34" s="69"/>
    </row>
    <row r="35" spans="1:17" ht="12.75">
      <c r="A35" s="125"/>
      <c r="B35" s="126" t="s">
        <v>130</v>
      </c>
      <c r="C35" s="129">
        <v>0.08</v>
      </c>
      <c r="D35" s="130">
        <v>0.039735099337748346</v>
      </c>
      <c r="E35" s="130">
        <v>0.05172413793103448</v>
      </c>
      <c r="F35" s="130">
        <v>0</v>
      </c>
      <c r="G35" s="130">
        <v>0.018867924528301886</v>
      </c>
      <c r="H35" s="146">
        <v>0.05225225225225225</v>
      </c>
      <c r="I35" s="163"/>
      <c r="J35" s="126"/>
      <c r="K35" s="126"/>
      <c r="L35" s="126"/>
      <c r="M35" s="126"/>
      <c r="N35" s="126"/>
      <c r="O35" s="126"/>
      <c r="P35" s="126"/>
      <c r="Q35" s="69"/>
    </row>
    <row r="36" spans="1:17" ht="12.75">
      <c r="A36" s="122"/>
      <c r="B36" s="131" t="s">
        <v>125</v>
      </c>
      <c r="C36" s="132">
        <v>200</v>
      </c>
      <c r="D36" s="133">
        <v>151</v>
      </c>
      <c r="E36" s="133">
        <v>116</v>
      </c>
      <c r="F36" s="133">
        <v>35</v>
      </c>
      <c r="G36" s="133">
        <v>53</v>
      </c>
      <c r="H36" s="110">
        <v>555</v>
      </c>
      <c r="I36" s="163"/>
      <c r="J36" s="126"/>
      <c r="K36" s="126"/>
      <c r="L36" s="126"/>
      <c r="M36" s="126"/>
      <c r="N36" s="126"/>
      <c r="O36" s="126"/>
      <c r="P36" s="126"/>
      <c r="Q36" s="69"/>
    </row>
    <row r="37" spans="1:17" ht="12.75">
      <c r="A37" s="127" t="s">
        <v>138</v>
      </c>
      <c r="B37" s="128" t="s">
        <v>139</v>
      </c>
      <c r="C37" s="137"/>
      <c r="D37" s="138"/>
      <c r="E37" s="138"/>
      <c r="F37" s="138"/>
      <c r="G37" s="138"/>
      <c r="H37" s="144"/>
      <c r="I37" s="163"/>
      <c r="J37" s="126"/>
      <c r="K37" s="126"/>
      <c r="L37" s="126"/>
      <c r="M37" s="126"/>
      <c r="N37" s="126"/>
      <c r="O37" s="126"/>
      <c r="P37" s="126"/>
      <c r="Q37" s="69"/>
    </row>
    <row r="38" spans="1:17" ht="12.75">
      <c r="A38" s="125"/>
      <c r="B38" s="126" t="s">
        <v>140</v>
      </c>
      <c r="C38" s="129">
        <v>0.255</v>
      </c>
      <c r="D38" s="130">
        <v>0.25165562913907286</v>
      </c>
      <c r="E38" s="130">
        <v>0.3620689655172414</v>
      </c>
      <c r="F38" s="130">
        <v>0.2647058823529412</v>
      </c>
      <c r="G38" s="130">
        <v>0.36538461538461536</v>
      </c>
      <c r="H38" s="146">
        <v>0.2875226039783002</v>
      </c>
      <c r="I38" s="163"/>
      <c r="J38" s="126"/>
      <c r="K38" s="126"/>
      <c r="L38" s="126"/>
      <c r="M38" s="126"/>
      <c r="N38" s="126"/>
      <c r="O38" s="126"/>
      <c r="P38" s="126"/>
      <c r="Q38" s="69"/>
    </row>
    <row r="39" spans="1:17" ht="12.75">
      <c r="A39" s="125"/>
      <c r="B39" s="126" t="s">
        <v>141</v>
      </c>
      <c r="C39" s="129">
        <v>0.34</v>
      </c>
      <c r="D39" s="130">
        <v>0.31788079470198677</v>
      </c>
      <c r="E39" s="130">
        <v>0.35344827586206895</v>
      </c>
      <c r="F39" s="130">
        <v>0.5882352941176471</v>
      </c>
      <c r="G39" s="130">
        <v>0.5</v>
      </c>
      <c r="H39" s="146">
        <v>0.3670886075949367</v>
      </c>
      <c r="I39" s="163"/>
      <c r="J39" s="126"/>
      <c r="K39" s="126"/>
      <c r="L39" s="126"/>
      <c r="M39" s="126"/>
      <c r="N39" s="126"/>
      <c r="O39" s="126"/>
      <c r="P39" s="126"/>
      <c r="Q39" s="69"/>
    </row>
    <row r="40" spans="1:17" ht="12.75">
      <c r="A40" s="125"/>
      <c r="B40" s="126" t="s">
        <v>142</v>
      </c>
      <c r="C40" s="129">
        <v>0.225</v>
      </c>
      <c r="D40" s="130">
        <v>0.24503311258278146</v>
      </c>
      <c r="E40" s="130">
        <v>0.19827586206896552</v>
      </c>
      <c r="F40" s="130">
        <v>0.029411764705882353</v>
      </c>
      <c r="G40" s="130">
        <v>0.1346153846153846</v>
      </c>
      <c r="H40" s="146">
        <v>0.20433996383363473</v>
      </c>
      <c r="I40" s="163"/>
      <c r="J40" s="126"/>
      <c r="K40" s="126"/>
      <c r="L40" s="126"/>
      <c r="M40" s="126"/>
      <c r="N40" s="126"/>
      <c r="O40" s="126"/>
      <c r="P40" s="126"/>
      <c r="Q40" s="69"/>
    </row>
    <row r="41" spans="1:17" ht="12.75">
      <c r="A41" s="125"/>
      <c r="B41" s="126" t="s">
        <v>143</v>
      </c>
      <c r="C41" s="129">
        <v>0.07</v>
      </c>
      <c r="D41" s="130">
        <v>0.09933774834437085</v>
      </c>
      <c r="E41" s="130">
        <v>0.04310344827586207</v>
      </c>
      <c r="F41" s="130">
        <v>0.058823529411764705</v>
      </c>
      <c r="G41" s="130">
        <v>0</v>
      </c>
      <c r="H41" s="146">
        <v>0.0650994575045208</v>
      </c>
      <c r="I41" s="163"/>
      <c r="J41" s="126"/>
      <c r="K41" s="126"/>
      <c r="L41" s="126"/>
      <c r="M41" s="126"/>
      <c r="N41" s="126"/>
      <c r="O41" s="126"/>
      <c r="P41" s="126"/>
      <c r="Q41" s="69"/>
    </row>
    <row r="42" spans="1:17" ht="12.75">
      <c r="A42" s="125"/>
      <c r="B42" s="126" t="s">
        <v>144</v>
      </c>
      <c r="C42" s="129">
        <v>0.085</v>
      </c>
      <c r="D42" s="130">
        <v>0.059602649006622516</v>
      </c>
      <c r="E42" s="130">
        <v>0.017241379310344827</v>
      </c>
      <c r="F42" s="130">
        <v>0.029411764705882353</v>
      </c>
      <c r="G42" s="130">
        <v>0</v>
      </c>
      <c r="H42" s="146">
        <v>0.05244122965641953</v>
      </c>
      <c r="I42" s="163"/>
      <c r="J42" s="126"/>
      <c r="K42" s="126"/>
      <c r="L42" s="126"/>
      <c r="M42" s="126"/>
      <c r="N42" s="126"/>
      <c r="O42" s="126"/>
      <c r="P42" s="126"/>
      <c r="Q42" s="69"/>
    </row>
    <row r="43" spans="1:17" ht="12.75">
      <c r="A43" s="125"/>
      <c r="B43" s="126" t="s">
        <v>145</v>
      </c>
      <c r="C43" s="129">
        <v>0.025</v>
      </c>
      <c r="D43" s="130">
        <v>0.026490066225165563</v>
      </c>
      <c r="E43" s="130">
        <v>0.02586206896551724</v>
      </c>
      <c r="F43" s="130">
        <v>0.029411764705882353</v>
      </c>
      <c r="G43" s="130">
        <v>0</v>
      </c>
      <c r="H43" s="146">
        <v>0.023508137432188065</v>
      </c>
      <c r="I43" s="163"/>
      <c r="J43" s="126"/>
      <c r="K43" s="126"/>
      <c r="L43" s="126"/>
      <c r="M43" s="126"/>
      <c r="N43" s="126"/>
      <c r="O43" s="126"/>
      <c r="P43" s="126"/>
      <c r="Q43" s="69"/>
    </row>
    <row r="44" spans="1:17" ht="12.75">
      <c r="A44" s="122"/>
      <c r="B44" s="131" t="s">
        <v>125</v>
      </c>
      <c r="C44" s="132">
        <v>200</v>
      </c>
      <c r="D44" s="133">
        <v>151</v>
      </c>
      <c r="E44" s="133">
        <v>116</v>
      </c>
      <c r="F44" s="133">
        <v>34</v>
      </c>
      <c r="G44" s="133">
        <v>52</v>
      </c>
      <c r="H44" s="110">
        <v>553</v>
      </c>
      <c r="I44" s="163"/>
      <c r="J44" s="126"/>
      <c r="K44" s="126"/>
      <c r="L44" s="126"/>
      <c r="M44" s="126"/>
      <c r="N44" s="126"/>
      <c r="O44" s="126"/>
      <c r="P44" s="126"/>
      <c r="Q44" s="69"/>
    </row>
    <row r="45" spans="1:17" ht="12.75">
      <c r="A45" s="127" t="s">
        <v>131</v>
      </c>
      <c r="B45" s="136" t="s">
        <v>132</v>
      </c>
      <c r="C45" s="137"/>
      <c r="D45" s="138"/>
      <c r="E45" s="138"/>
      <c r="F45" s="138"/>
      <c r="G45" s="138"/>
      <c r="H45" s="144"/>
      <c r="I45" s="163"/>
      <c r="J45" s="126"/>
      <c r="K45" s="126"/>
      <c r="L45" s="126"/>
      <c r="M45" s="126"/>
      <c r="N45" s="126"/>
      <c r="O45" s="126"/>
      <c r="P45" s="203"/>
      <c r="Q45" s="69"/>
    </row>
    <row r="46" spans="1:17" ht="12.75">
      <c r="A46" s="125"/>
      <c r="B46" s="145" t="s">
        <v>133</v>
      </c>
      <c r="C46" s="129">
        <v>0.3165829145728643</v>
      </c>
      <c r="D46" s="130">
        <v>0.3333333333333333</v>
      </c>
      <c r="E46" s="130">
        <v>0.6434782608695652</v>
      </c>
      <c r="F46" s="130">
        <v>0.6</v>
      </c>
      <c r="G46" s="130">
        <v>0.8113207547169812</v>
      </c>
      <c r="H46" s="146">
        <v>0.45471014492753625</v>
      </c>
      <c r="I46" s="163"/>
      <c r="J46" s="163"/>
      <c r="K46" s="163"/>
      <c r="L46" s="163"/>
      <c r="M46" s="163"/>
      <c r="N46" s="163"/>
      <c r="O46" s="126"/>
      <c r="P46" s="126"/>
      <c r="Q46" s="69"/>
    </row>
    <row r="47" spans="1:17" ht="12.75">
      <c r="A47" s="125"/>
      <c r="B47" s="139" t="s">
        <v>134</v>
      </c>
      <c r="C47" s="129">
        <v>0.3165829145728643</v>
      </c>
      <c r="D47" s="130">
        <v>0.44</v>
      </c>
      <c r="E47" s="130">
        <v>0.17391304347826086</v>
      </c>
      <c r="F47" s="130">
        <v>0.2571428571428571</v>
      </c>
      <c r="G47" s="130">
        <v>0.16981132075471697</v>
      </c>
      <c r="H47" s="146">
        <v>0.302536231884058</v>
      </c>
      <c r="I47" s="163"/>
      <c r="J47" s="126"/>
      <c r="K47" s="126"/>
      <c r="L47" s="126"/>
      <c r="M47" s="126"/>
      <c r="N47" s="126"/>
      <c r="O47" s="126"/>
      <c r="P47" s="126"/>
      <c r="Q47" s="69"/>
    </row>
    <row r="48" spans="1:17" ht="12.75">
      <c r="A48" s="125"/>
      <c r="B48" s="139" t="s">
        <v>135</v>
      </c>
      <c r="C48" s="129">
        <v>0.005025125628140704</v>
      </c>
      <c r="D48" s="130">
        <v>0.02</v>
      </c>
      <c r="E48" s="130">
        <v>0</v>
      </c>
      <c r="F48" s="130">
        <v>0</v>
      </c>
      <c r="G48" s="130">
        <v>0</v>
      </c>
      <c r="H48" s="146">
        <v>0.007246376811594203</v>
      </c>
      <c r="I48" s="163"/>
      <c r="J48" s="126"/>
      <c r="K48" s="126"/>
      <c r="L48" s="126"/>
      <c r="M48" s="126"/>
      <c r="N48" s="126"/>
      <c r="O48" s="126"/>
      <c r="P48" s="126"/>
      <c r="Q48" s="69"/>
    </row>
    <row r="49" spans="1:17" ht="12.75">
      <c r="A49" s="125"/>
      <c r="B49" s="139" t="s">
        <v>136</v>
      </c>
      <c r="C49" s="129">
        <v>0.15577889447236182</v>
      </c>
      <c r="D49" s="130">
        <v>0.05333333333333334</v>
      </c>
      <c r="E49" s="130">
        <v>0.09565217391304348</v>
      </c>
      <c r="F49" s="130">
        <v>0.05714285714285714</v>
      </c>
      <c r="G49" s="130">
        <v>0</v>
      </c>
      <c r="H49" s="146">
        <v>0.09420289855072464</v>
      </c>
      <c r="I49" s="163"/>
      <c r="J49" s="126"/>
      <c r="K49" s="126"/>
      <c r="L49" s="126"/>
      <c r="M49" s="126"/>
      <c r="N49" s="126"/>
      <c r="O49" s="126"/>
      <c r="P49" s="126"/>
      <c r="Q49" s="69"/>
    </row>
    <row r="50" spans="1:17" ht="12.75">
      <c r="A50" s="125" t="s">
        <v>41</v>
      </c>
      <c r="B50" s="147" t="s">
        <v>137</v>
      </c>
      <c r="C50" s="129">
        <v>0.20603015075376885</v>
      </c>
      <c r="D50" s="130">
        <v>0.15333333333333332</v>
      </c>
      <c r="E50" s="130">
        <v>0.08695652173913043</v>
      </c>
      <c r="F50" s="130">
        <v>0.08571428571428572</v>
      </c>
      <c r="G50" s="130">
        <v>0.018867924528301886</v>
      </c>
      <c r="H50" s="146">
        <v>0.14130434782608695</v>
      </c>
      <c r="I50" s="172"/>
      <c r="J50" s="172"/>
      <c r="K50" s="172"/>
      <c r="L50" s="172"/>
      <c r="M50" s="172"/>
      <c r="N50" s="172"/>
      <c r="O50" s="126"/>
      <c r="P50" s="163"/>
      <c r="Q50" s="69"/>
    </row>
    <row r="51" spans="1:17" ht="12.75">
      <c r="A51" s="122"/>
      <c r="B51" s="174" t="s">
        <v>125</v>
      </c>
      <c r="C51" s="148">
        <v>199</v>
      </c>
      <c r="D51" s="149">
        <v>150</v>
      </c>
      <c r="E51" s="149">
        <v>115</v>
      </c>
      <c r="F51" s="149">
        <v>35</v>
      </c>
      <c r="G51" s="149">
        <v>53</v>
      </c>
      <c r="H51" s="110">
        <v>552</v>
      </c>
      <c r="I51" s="175"/>
      <c r="J51" s="179"/>
      <c r="K51" s="179"/>
      <c r="L51" s="179"/>
      <c r="M51" s="179"/>
      <c r="N51" s="179"/>
      <c r="O51" s="179"/>
      <c r="P51" s="126"/>
      <c r="Q51" s="69"/>
    </row>
    <row r="52" spans="1:17" ht="12.75">
      <c r="A52" s="127" t="s">
        <v>448</v>
      </c>
      <c r="B52" s="176" t="s">
        <v>178</v>
      </c>
      <c r="C52" s="151"/>
      <c r="D52" s="176"/>
      <c r="E52" s="176"/>
      <c r="F52" s="176"/>
      <c r="G52" s="176"/>
      <c r="H52" s="150"/>
      <c r="I52" s="175"/>
      <c r="J52" s="177"/>
      <c r="K52" s="177"/>
      <c r="L52" s="177"/>
      <c r="M52" s="177"/>
      <c r="N52" s="177"/>
      <c r="O52" s="177"/>
      <c r="P52" s="126"/>
      <c r="Q52" s="69"/>
    </row>
    <row r="53" spans="1:17" ht="12.75">
      <c r="A53" s="125"/>
      <c r="B53" s="177" t="s">
        <v>179</v>
      </c>
      <c r="C53" s="129">
        <v>0.2613065326633166</v>
      </c>
      <c r="D53" s="130">
        <v>0.4370860927152318</v>
      </c>
      <c r="E53" s="130">
        <v>0.10526315789473684</v>
      </c>
      <c r="F53" s="130">
        <v>0.22857142857142856</v>
      </c>
      <c r="G53" s="130">
        <v>0.3018867924528302</v>
      </c>
      <c r="H53" s="146">
        <v>0.27898550724637683</v>
      </c>
      <c r="I53" s="175"/>
      <c r="J53" s="178"/>
      <c r="K53" s="178"/>
      <c r="L53" s="178"/>
      <c r="M53" s="178"/>
      <c r="N53" s="178"/>
      <c r="O53" s="178"/>
      <c r="P53" s="126"/>
      <c r="Q53" s="69"/>
    </row>
    <row r="54" spans="1:17" ht="12.75">
      <c r="A54" s="125"/>
      <c r="B54" s="177" t="s">
        <v>180</v>
      </c>
      <c r="C54" s="129">
        <v>0.20100502512562815</v>
      </c>
      <c r="D54" s="130">
        <v>0.15894039735099338</v>
      </c>
      <c r="E54" s="130">
        <v>0.15789473684210525</v>
      </c>
      <c r="F54" s="130">
        <v>0.42857142857142855</v>
      </c>
      <c r="G54" s="130">
        <v>0.4716981132075472</v>
      </c>
      <c r="H54" s="146">
        <v>0.2210144927536232</v>
      </c>
      <c r="I54" s="175"/>
      <c r="J54" s="178"/>
      <c r="K54" s="178"/>
      <c r="L54" s="178"/>
      <c r="M54" s="178"/>
      <c r="N54" s="178"/>
      <c r="O54" s="178"/>
      <c r="P54" s="126"/>
      <c r="Q54" s="69"/>
    </row>
    <row r="55" spans="1:17" ht="12.75">
      <c r="A55" s="125"/>
      <c r="B55" s="177" t="s">
        <v>260</v>
      </c>
      <c r="C55" s="129">
        <v>0.005025125628140704</v>
      </c>
      <c r="D55" s="130">
        <v>0</v>
      </c>
      <c r="E55" s="130">
        <v>0.017543859649122806</v>
      </c>
      <c r="F55" s="130">
        <v>0</v>
      </c>
      <c r="G55" s="130">
        <v>0.018867924528301886</v>
      </c>
      <c r="H55" s="146">
        <v>0.007246376811594203</v>
      </c>
      <c r="I55" s="175"/>
      <c r="J55" s="178"/>
      <c r="K55" s="178"/>
      <c r="L55" s="178"/>
      <c r="M55" s="178"/>
      <c r="N55" s="178"/>
      <c r="O55" s="178"/>
      <c r="P55" s="126"/>
      <c r="Q55" s="69"/>
    </row>
    <row r="56" spans="1:17" ht="12.75">
      <c r="A56" s="125"/>
      <c r="B56" s="177" t="s">
        <v>181</v>
      </c>
      <c r="C56" s="129">
        <v>0.08542713567839195</v>
      </c>
      <c r="D56" s="130">
        <v>0.046357615894039736</v>
      </c>
      <c r="E56" s="130">
        <v>0.10526315789473684</v>
      </c>
      <c r="F56" s="130">
        <v>0.05714285714285714</v>
      </c>
      <c r="G56" s="130">
        <v>0.03773584905660377</v>
      </c>
      <c r="H56" s="146">
        <v>0.07246376811594203</v>
      </c>
      <c r="I56" s="175"/>
      <c r="J56" s="178"/>
      <c r="K56" s="178"/>
      <c r="L56" s="178"/>
      <c r="M56" s="178"/>
      <c r="N56" s="178"/>
      <c r="O56" s="178"/>
      <c r="P56" s="126"/>
      <c r="Q56" s="69"/>
    </row>
    <row r="57" spans="1:17" ht="12.75">
      <c r="A57" s="173"/>
      <c r="B57" s="177" t="s">
        <v>182</v>
      </c>
      <c r="C57" s="129">
        <v>0.1708542713567839</v>
      </c>
      <c r="D57" s="130">
        <v>0.09271523178807947</v>
      </c>
      <c r="E57" s="130">
        <v>0.2543859649122807</v>
      </c>
      <c r="F57" s="130">
        <v>0.08571428571428572</v>
      </c>
      <c r="G57" s="130">
        <v>0.07547169811320754</v>
      </c>
      <c r="H57" s="146">
        <v>0.15217391304347827</v>
      </c>
      <c r="I57" s="175"/>
      <c r="J57" s="179"/>
      <c r="K57" s="179"/>
      <c r="L57" s="179"/>
      <c r="M57" s="179"/>
      <c r="N57" s="179"/>
      <c r="O57" s="178"/>
      <c r="P57" s="163"/>
      <c r="Q57" s="69"/>
    </row>
    <row r="58" spans="1:17" ht="12.75">
      <c r="A58" s="173"/>
      <c r="B58" s="177" t="s">
        <v>183</v>
      </c>
      <c r="C58" s="129">
        <v>0.12060301507537688</v>
      </c>
      <c r="D58" s="130">
        <v>0.152317880794702</v>
      </c>
      <c r="E58" s="130">
        <v>0.2631578947368421</v>
      </c>
      <c r="F58" s="130">
        <v>0.05714285714285714</v>
      </c>
      <c r="G58" s="130">
        <v>0.05660377358490566</v>
      </c>
      <c r="H58" s="146">
        <v>0.14855072463768115</v>
      </c>
      <c r="I58" s="175"/>
      <c r="J58" s="179"/>
      <c r="K58" s="179"/>
      <c r="L58" s="179"/>
      <c r="M58" s="179"/>
      <c r="N58" s="179"/>
      <c r="O58" s="178"/>
      <c r="P58" s="163"/>
      <c r="Q58" s="69"/>
    </row>
    <row r="59" spans="1:17" ht="12.75">
      <c r="A59" s="173"/>
      <c r="B59" s="177" t="s">
        <v>184</v>
      </c>
      <c r="C59" s="129">
        <v>0.09547738693467336</v>
      </c>
      <c r="D59" s="130">
        <v>0.08609271523178808</v>
      </c>
      <c r="E59" s="130">
        <v>0.06140350877192982</v>
      </c>
      <c r="F59" s="130">
        <v>0.11428571428571428</v>
      </c>
      <c r="G59" s="130">
        <v>0.018867924528301886</v>
      </c>
      <c r="H59" s="146">
        <v>0.07971014492753623</v>
      </c>
      <c r="I59" s="175"/>
      <c r="J59" s="179"/>
      <c r="K59" s="179"/>
      <c r="L59" s="179"/>
      <c r="M59" s="179"/>
      <c r="N59" s="179"/>
      <c r="O59" s="178"/>
      <c r="P59" s="163"/>
      <c r="Q59" s="69"/>
    </row>
    <row r="60" spans="1:17" ht="12.75">
      <c r="A60" s="173"/>
      <c r="B60" s="177" t="s">
        <v>185</v>
      </c>
      <c r="C60" s="129">
        <v>0.06030150753768844</v>
      </c>
      <c r="D60" s="130">
        <v>0.026490066225165563</v>
      </c>
      <c r="E60" s="130">
        <v>0.03508771929824561</v>
      </c>
      <c r="F60" s="130">
        <v>0.02857142857142857</v>
      </c>
      <c r="G60" s="130">
        <v>0.018867924528301886</v>
      </c>
      <c r="H60" s="146">
        <v>0.03985507246376811</v>
      </c>
      <c r="I60" s="175"/>
      <c r="J60" s="179"/>
      <c r="K60" s="179"/>
      <c r="L60" s="179"/>
      <c r="M60" s="179"/>
      <c r="N60" s="179"/>
      <c r="O60" s="178"/>
      <c r="P60" s="163"/>
      <c r="Q60" s="69"/>
    </row>
    <row r="61" spans="1:17" ht="12.75">
      <c r="A61" s="180"/>
      <c r="B61" s="181" t="s">
        <v>125</v>
      </c>
      <c r="C61" s="148">
        <v>199</v>
      </c>
      <c r="D61" s="149">
        <v>151</v>
      </c>
      <c r="E61" s="149">
        <v>114</v>
      </c>
      <c r="F61" s="149">
        <v>35</v>
      </c>
      <c r="G61" s="149">
        <v>53</v>
      </c>
      <c r="H61" s="182">
        <v>552</v>
      </c>
      <c r="I61" s="175"/>
      <c r="J61" s="179"/>
      <c r="K61" s="179"/>
      <c r="L61" s="179"/>
      <c r="M61" s="179"/>
      <c r="N61" s="179"/>
      <c r="O61" s="179"/>
      <c r="P61" s="126"/>
      <c r="Q61" s="69"/>
    </row>
    <row r="62" spans="1:17" ht="12.75">
      <c r="A62" s="162" t="s">
        <v>164</v>
      </c>
      <c r="B62" s="128"/>
      <c r="C62" s="138"/>
      <c r="D62" s="138"/>
      <c r="E62" s="138"/>
      <c r="F62" s="138"/>
      <c r="G62" s="138"/>
      <c r="H62" s="136"/>
      <c r="I62" s="163"/>
      <c r="J62" s="126"/>
      <c r="K62" s="126"/>
      <c r="L62" s="126"/>
      <c r="M62" s="126"/>
      <c r="N62" s="126"/>
      <c r="O62" s="126"/>
      <c r="P62" s="126"/>
      <c r="Q62" s="69"/>
    </row>
    <row r="63" spans="1:17" ht="12.75">
      <c r="A63" s="165" t="s">
        <v>165</v>
      </c>
      <c r="B63" s="126"/>
      <c r="C63" s="126"/>
      <c r="D63" s="126"/>
      <c r="E63" s="126"/>
      <c r="F63" s="126"/>
      <c r="G63" s="126"/>
      <c r="H63" s="139"/>
      <c r="I63" s="163"/>
      <c r="J63" s="126"/>
      <c r="K63" s="126"/>
      <c r="L63" s="126"/>
      <c r="M63" s="126"/>
      <c r="N63" s="126"/>
      <c r="O63" s="126"/>
      <c r="P63" s="126"/>
      <c r="Q63" s="69"/>
    </row>
    <row r="64" spans="1:17" ht="12.75">
      <c r="A64" s="165" t="s">
        <v>166</v>
      </c>
      <c r="B64" s="126"/>
      <c r="C64" s="126"/>
      <c r="D64" s="126"/>
      <c r="E64" s="126"/>
      <c r="F64" s="126"/>
      <c r="G64" s="126"/>
      <c r="H64" s="139"/>
      <c r="I64" s="163"/>
      <c r="J64" s="126"/>
      <c r="K64" s="126"/>
      <c r="L64" s="126"/>
      <c r="M64" s="126"/>
      <c r="N64" s="126"/>
      <c r="O64" s="126"/>
      <c r="P64" s="126"/>
      <c r="Q64" s="69"/>
    </row>
    <row r="65" spans="1:17" ht="12.75">
      <c r="A65" s="169" t="s">
        <v>106</v>
      </c>
      <c r="B65" s="123"/>
      <c r="C65" s="123"/>
      <c r="D65" s="123"/>
      <c r="E65" s="123"/>
      <c r="F65" s="123"/>
      <c r="G65" s="123"/>
      <c r="H65" s="140"/>
      <c r="I65" s="163"/>
      <c r="J65" s="126"/>
      <c r="K65" s="126"/>
      <c r="L65" s="126"/>
      <c r="M65" s="126"/>
      <c r="N65" s="126"/>
      <c r="O65" s="126"/>
      <c r="P65" s="126"/>
      <c r="Q65" s="69"/>
    </row>
    <row r="66" spans="1:17" ht="4.5" customHeight="1">
      <c r="A66" s="127"/>
      <c r="B66" s="136"/>
      <c r="C66" s="128"/>
      <c r="D66" s="128"/>
      <c r="E66" s="128"/>
      <c r="F66" s="128"/>
      <c r="G66" s="128"/>
      <c r="H66" s="136"/>
      <c r="I66" s="163"/>
      <c r="J66" s="126"/>
      <c r="K66" s="126"/>
      <c r="L66" s="126"/>
      <c r="M66" s="126"/>
      <c r="N66" s="126"/>
      <c r="O66" s="126"/>
      <c r="P66" s="126"/>
      <c r="Q66" s="69"/>
    </row>
    <row r="67" spans="1:17" s="185" customFormat="1" ht="12.75" customHeight="1">
      <c r="A67" s="183" t="s">
        <v>186</v>
      </c>
      <c r="B67" s="120"/>
      <c r="C67" s="121" t="s">
        <v>61</v>
      </c>
      <c r="D67" s="63" t="s">
        <v>62</v>
      </c>
      <c r="E67" s="63" t="s">
        <v>63</v>
      </c>
      <c r="F67" s="63" t="s">
        <v>64</v>
      </c>
      <c r="G67" s="63" t="s">
        <v>65</v>
      </c>
      <c r="H67" s="64" t="s">
        <v>21</v>
      </c>
      <c r="I67" s="184"/>
      <c r="J67" s="198"/>
      <c r="K67" s="198"/>
      <c r="L67" s="198"/>
      <c r="M67" s="198"/>
      <c r="N67" s="198"/>
      <c r="O67" s="198"/>
      <c r="P67" s="126"/>
      <c r="Q67" s="453"/>
    </row>
    <row r="68" spans="1:17" ht="12.75">
      <c r="A68" s="127" t="s">
        <v>146</v>
      </c>
      <c r="B68" s="150" t="s">
        <v>147</v>
      </c>
      <c r="C68" s="151"/>
      <c r="D68" s="152"/>
      <c r="E68" s="152"/>
      <c r="F68" s="152"/>
      <c r="G68" s="152"/>
      <c r="H68" s="150"/>
      <c r="I68" s="175"/>
      <c r="J68" s="177"/>
      <c r="K68" s="177"/>
      <c r="L68" s="177"/>
      <c r="M68" s="177"/>
      <c r="N68" s="177"/>
      <c r="O68" s="177"/>
      <c r="P68" s="126"/>
      <c r="Q68" s="69"/>
    </row>
    <row r="69" spans="1:17" ht="12.75">
      <c r="A69" s="125"/>
      <c r="B69" s="153" t="s">
        <v>148</v>
      </c>
      <c r="C69" s="154"/>
      <c r="D69" s="155"/>
      <c r="E69" s="155"/>
      <c r="F69" s="155"/>
      <c r="G69" s="155"/>
      <c r="H69" s="156"/>
      <c r="I69" s="175"/>
      <c r="J69" s="177"/>
      <c r="K69" s="177"/>
      <c r="L69" s="177"/>
      <c r="M69" s="177"/>
      <c r="N69" s="177"/>
      <c r="O69" s="177"/>
      <c r="P69" s="177"/>
      <c r="Q69" s="69"/>
    </row>
    <row r="70" spans="1:17" ht="12.75">
      <c r="A70" s="125"/>
      <c r="B70" s="153" t="s">
        <v>149</v>
      </c>
      <c r="C70" s="129">
        <v>0.09848484848484848</v>
      </c>
      <c r="D70" s="130">
        <v>0.016129032258064516</v>
      </c>
      <c r="E70" s="130">
        <v>0.11627906976744186</v>
      </c>
      <c r="F70" s="130">
        <v>0</v>
      </c>
      <c r="G70" s="130">
        <v>0</v>
      </c>
      <c r="H70" s="146">
        <v>0.06053268765133172</v>
      </c>
      <c r="I70" s="175"/>
      <c r="J70" s="109"/>
      <c r="K70" s="109"/>
      <c r="L70" s="109"/>
      <c r="M70" s="109"/>
      <c r="N70" s="109"/>
      <c r="O70" s="109"/>
      <c r="P70" s="126"/>
      <c r="Q70" s="69"/>
    </row>
    <row r="71" spans="1:17" ht="12.75">
      <c r="A71" s="125"/>
      <c r="B71" s="153" t="s">
        <v>150</v>
      </c>
      <c r="C71" s="129">
        <v>0.08333333333333333</v>
      </c>
      <c r="D71" s="130">
        <v>0.07258064516129033</v>
      </c>
      <c r="E71" s="130">
        <v>0.08139534883720931</v>
      </c>
      <c r="F71" s="130">
        <v>0.03571428571428571</v>
      </c>
      <c r="G71" s="130">
        <v>0</v>
      </c>
      <c r="H71" s="146">
        <v>0.06779661016949153</v>
      </c>
      <c r="I71" s="175"/>
      <c r="J71" s="109"/>
      <c r="K71" s="109"/>
      <c r="L71" s="109"/>
      <c r="M71" s="109"/>
      <c r="N71" s="109"/>
      <c r="O71" s="109"/>
      <c r="P71" s="126"/>
      <c r="Q71" s="69"/>
    </row>
    <row r="72" spans="1:17" ht="12.75">
      <c r="A72" s="125"/>
      <c r="B72" s="153" t="s">
        <v>151</v>
      </c>
      <c r="C72" s="129">
        <v>0.22727272727272727</v>
      </c>
      <c r="D72" s="130">
        <v>0.20967741935483872</v>
      </c>
      <c r="E72" s="130">
        <v>0.1511627906976744</v>
      </c>
      <c r="F72" s="130">
        <v>0</v>
      </c>
      <c r="G72" s="130">
        <v>0.023255813953488372</v>
      </c>
      <c r="H72" s="146">
        <v>0.1694915254237288</v>
      </c>
      <c r="I72" s="175"/>
      <c r="J72" s="109"/>
      <c r="K72" s="109"/>
      <c r="L72" s="109"/>
      <c r="M72" s="109"/>
      <c r="N72" s="109"/>
      <c r="O72" s="109"/>
      <c r="P72" s="126"/>
      <c r="Q72" s="69"/>
    </row>
    <row r="73" spans="1:17" ht="12.75">
      <c r="A73" s="125"/>
      <c r="B73" s="153" t="s">
        <v>152</v>
      </c>
      <c r="C73" s="129">
        <v>0.22727272727272727</v>
      </c>
      <c r="D73" s="130">
        <v>0.18548387096774194</v>
      </c>
      <c r="E73" s="130">
        <v>0.313953488372093</v>
      </c>
      <c r="F73" s="130">
        <v>0</v>
      </c>
      <c r="G73" s="130">
        <v>0.046511627906976744</v>
      </c>
      <c r="H73" s="146">
        <v>0.19854721549636803</v>
      </c>
      <c r="I73" s="175"/>
      <c r="J73" s="109"/>
      <c r="K73" s="109"/>
      <c r="L73" s="109"/>
      <c r="M73" s="109"/>
      <c r="N73" s="109"/>
      <c r="O73" s="109"/>
      <c r="P73" s="126"/>
      <c r="Q73" s="69"/>
    </row>
    <row r="74" spans="1:17" ht="12.75">
      <c r="A74" s="125"/>
      <c r="B74" s="153" t="s">
        <v>153</v>
      </c>
      <c r="C74" s="129">
        <v>0.19696969696969696</v>
      </c>
      <c r="D74" s="130">
        <v>0.1774193548387097</v>
      </c>
      <c r="E74" s="130">
        <v>0.29069767441860467</v>
      </c>
      <c r="F74" s="130">
        <v>0</v>
      </c>
      <c r="G74" s="130">
        <v>0.32558139534883723</v>
      </c>
      <c r="H74" s="146">
        <v>0.2106537530266344</v>
      </c>
      <c r="I74" s="175"/>
      <c r="J74" s="109"/>
      <c r="K74" s="109"/>
      <c r="L74" s="109"/>
      <c r="M74" s="109"/>
      <c r="N74" s="109"/>
      <c r="O74" s="109"/>
      <c r="P74" s="126"/>
      <c r="Q74" s="69"/>
    </row>
    <row r="75" spans="1:17" ht="12.75">
      <c r="A75" s="125"/>
      <c r="B75" s="153" t="s">
        <v>154</v>
      </c>
      <c r="C75" s="129">
        <v>0.07575757575757576</v>
      </c>
      <c r="D75" s="130">
        <v>0.12096774193548387</v>
      </c>
      <c r="E75" s="130">
        <v>0.03488372093023256</v>
      </c>
      <c r="F75" s="130">
        <v>0.17857142857142858</v>
      </c>
      <c r="G75" s="130">
        <v>0.20930232558139536</v>
      </c>
      <c r="H75" s="146">
        <v>0.1016949152542373</v>
      </c>
      <c r="I75" s="175"/>
      <c r="J75" s="109"/>
      <c r="K75" s="109"/>
      <c r="L75" s="109"/>
      <c r="M75" s="109"/>
      <c r="N75" s="109"/>
      <c r="O75" s="109"/>
      <c r="P75" s="126"/>
      <c r="Q75" s="69"/>
    </row>
    <row r="76" spans="1:17" ht="12.75">
      <c r="A76" s="125"/>
      <c r="B76" s="153" t="s">
        <v>155</v>
      </c>
      <c r="C76" s="129">
        <v>0.09090909090909091</v>
      </c>
      <c r="D76" s="130">
        <v>0.21774193548387097</v>
      </c>
      <c r="E76" s="130">
        <v>0.011627906976744186</v>
      </c>
      <c r="F76" s="130">
        <v>0.7857142857142857</v>
      </c>
      <c r="G76" s="130">
        <v>0.3953488372093023</v>
      </c>
      <c r="H76" s="146">
        <v>0.19128329297820823</v>
      </c>
      <c r="I76" s="175"/>
      <c r="J76" s="109"/>
      <c r="K76" s="109"/>
      <c r="L76" s="109"/>
      <c r="M76" s="109"/>
      <c r="N76" s="109"/>
      <c r="O76" s="109"/>
      <c r="P76" s="126"/>
      <c r="Q76" s="69"/>
    </row>
    <row r="77" spans="1:17" ht="12.75">
      <c r="A77" s="125"/>
      <c r="B77" s="157" t="s">
        <v>125</v>
      </c>
      <c r="C77" s="158">
        <v>132</v>
      </c>
      <c r="D77" s="109">
        <v>124</v>
      </c>
      <c r="E77" s="109">
        <v>86</v>
      </c>
      <c r="F77" s="109">
        <v>28</v>
      </c>
      <c r="G77" s="109">
        <v>43</v>
      </c>
      <c r="H77" s="157">
        <v>413</v>
      </c>
      <c r="I77" s="175"/>
      <c r="J77" s="109"/>
      <c r="K77" s="109"/>
      <c r="L77" s="109"/>
      <c r="M77" s="109"/>
      <c r="N77" s="109"/>
      <c r="O77" s="109"/>
      <c r="P77" s="126"/>
      <c r="Q77" s="69"/>
    </row>
    <row r="78" spans="1:17" ht="12.75">
      <c r="A78" s="125"/>
      <c r="B78" s="157" t="s">
        <v>156</v>
      </c>
      <c r="C78" s="159">
        <v>29586</v>
      </c>
      <c r="D78" s="160">
        <v>32283</v>
      </c>
      <c r="E78" s="160">
        <v>25671</v>
      </c>
      <c r="F78" s="160">
        <v>45922</v>
      </c>
      <c r="G78" s="160">
        <v>38820</v>
      </c>
      <c r="H78" s="161">
        <v>31649</v>
      </c>
      <c r="I78" s="175"/>
      <c r="J78" s="186"/>
      <c r="K78" s="186"/>
      <c r="L78" s="186"/>
      <c r="M78" s="186"/>
      <c r="N78" s="186"/>
      <c r="O78" s="186"/>
      <c r="P78" s="126"/>
      <c r="Q78" s="69"/>
    </row>
    <row r="79" spans="1:17" ht="18" customHeight="1">
      <c r="A79" s="125"/>
      <c r="B79" s="153" t="s">
        <v>187</v>
      </c>
      <c r="C79" s="155"/>
      <c r="D79" s="155"/>
      <c r="E79" s="155"/>
      <c r="F79" s="155"/>
      <c r="G79" s="155"/>
      <c r="H79" s="156"/>
      <c r="I79" s="175"/>
      <c r="J79" s="177"/>
      <c r="K79" s="177"/>
      <c r="L79" s="177"/>
      <c r="M79" s="177"/>
      <c r="N79" s="177"/>
      <c r="O79" s="177"/>
      <c r="P79" s="177"/>
      <c r="Q79" s="69"/>
    </row>
    <row r="80" spans="1:17" ht="12.75">
      <c r="A80" s="125"/>
      <c r="B80" s="153" t="s">
        <v>188</v>
      </c>
      <c r="C80" s="130">
        <v>0.12244897959183673</v>
      </c>
      <c r="D80" s="130">
        <v>0</v>
      </c>
      <c r="E80" s="130">
        <v>0.2777777777777778</v>
      </c>
      <c r="F80" s="130">
        <v>0.6</v>
      </c>
      <c r="G80" s="130">
        <v>0</v>
      </c>
      <c r="H80" s="146">
        <v>0.1590909090909091</v>
      </c>
      <c r="I80" s="175"/>
      <c r="J80" s="109"/>
      <c r="K80" s="109"/>
      <c r="L80" s="109"/>
      <c r="M80" s="109"/>
      <c r="N80" s="109"/>
      <c r="O80" s="109"/>
      <c r="P80" s="126"/>
      <c r="Q80" s="69"/>
    </row>
    <row r="81" spans="1:17" ht="12.75">
      <c r="A81" s="125"/>
      <c r="B81" s="153" t="s">
        <v>189</v>
      </c>
      <c r="C81" s="130">
        <v>0.32653061224489793</v>
      </c>
      <c r="D81" s="130">
        <v>0.3333333333333333</v>
      </c>
      <c r="E81" s="130">
        <v>0.2777777777777778</v>
      </c>
      <c r="F81" s="130">
        <v>0.2</v>
      </c>
      <c r="G81" s="130">
        <v>0</v>
      </c>
      <c r="H81" s="146">
        <v>0.29545454545454547</v>
      </c>
      <c r="I81" s="175"/>
      <c r="J81" s="109"/>
      <c r="K81" s="109"/>
      <c r="L81" s="109"/>
      <c r="M81" s="109"/>
      <c r="N81" s="109"/>
      <c r="O81" s="109"/>
      <c r="P81" s="126"/>
      <c r="Q81" s="69"/>
    </row>
    <row r="82" spans="1:17" ht="12.75">
      <c r="A82" s="125"/>
      <c r="B82" s="153" t="s">
        <v>190</v>
      </c>
      <c r="C82" s="130">
        <v>0.22448979591836735</v>
      </c>
      <c r="D82" s="130">
        <v>0.16666666666666666</v>
      </c>
      <c r="E82" s="130">
        <v>0.1111111111111111</v>
      </c>
      <c r="F82" s="130">
        <v>0.2</v>
      </c>
      <c r="G82" s="130">
        <v>0</v>
      </c>
      <c r="H82" s="146">
        <v>0.18181818181818182</v>
      </c>
      <c r="I82" s="175"/>
      <c r="J82" s="109"/>
      <c r="K82" s="109"/>
      <c r="L82" s="109"/>
      <c r="M82" s="109"/>
      <c r="N82" s="109"/>
      <c r="O82" s="109"/>
      <c r="P82" s="126"/>
      <c r="Q82" s="69"/>
    </row>
    <row r="83" spans="1:17" ht="12.75">
      <c r="A83" s="125"/>
      <c r="B83" s="153" t="s">
        <v>191</v>
      </c>
      <c r="C83" s="130">
        <v>0.22448979591836735</v>
      </c>
      <c r="D83" s="130">
        <v>0.25</v>
      </c>
      <c r="E83" s="130">
        <v>0.2222222222222222</v>
      </c>
      <c r="F83" s="130" t="s">
        <v>449</v>
      </c>
      <c r="G83" s="130">
        <v>0</v>
      </c>
      <c r="H83" s="146">
        <v>0.20454545454545456</v>
      </c>
      <c r="I83" s="175"/>
      <c r="J83" s="109"/>
      <c r="K83" s="109"/>
      <c r="L83" s="109"/>
      <c r="M83" s="109"/>
      <c r="N83" s="109"/>
      <c r="O83" s="109"/>
      <c r="P83" s="126"/>
      <c r="Q83" s="69"/>
    </row>
    <row r="84" spans="1:17" ht="12.75">
      <c r="A84" s="125"/>
      <c r="B84" s="153" t="s">
        <v>192</v>
      </c>
      <c r="C84" s="130">
        <v>0.10204081632653061</v>
      </c>
      <c r="D84" s="130">
        <v>0.25</v>
      </c>
      <c r="E84" s="130">
        <v>0.1111111111111111</v>
      </c>
      <c r="F84" s="130" t="s">
        <v>449</v>
      </c>
      <c r="G84" s="130">
        <v>1</v>
      </c>
      <c r="H84" s="146">
        <v>0.1590909090909091</v>
      </c>
      <c r="I84" s="175"/>
      <c r="J84" s="109"/>
      <c r="K84" s="109"/>
      <c r="L84" s="109"/>
      <c r="M84" s="109"/>
      <c r="N84" s="109"/>
      <c r="O84" s="109"/>
      <c r="P84" s="126"/>
      <c r="Q84" s="69"/>
    </row>
    <row r="85" spans="1:17" ht="12.75">
      <c r="A85" s="125"/>
      <c r="B85" s="157" t="s">
        <v>125</v>
      </c>
      <c r="C85" s="109">
        <v>49</v>
      </c>
      <c r="D85" s="109">
        <v>12</v>
      </c>
      <c r="E85" s="109">
        <v>18</v>
      </c>
      <c r="F85" s="109">
        <v>5</v>
      </c>
      <c r="G85" s="109">
        <v>4</v>
      </c>
      <c r="H85" s="157">
        <v>88</v>
      </c>
      <c r="I85" s="175"/>
      <c r="J85" s="109"/>
      <c r="K85" s="109"/>
      <c r="L85" s="109"/>
      <c r="M85" s="109"/>
      <c r="N85" s="109"/>
      <c r="O85" s="109"/>
      <c r="P85" s="126"/>
      <c r="Q85" s="69"/>
    </row>
    <row r="86" spans="1:17" ht="12.75">
      <c r="A86" s="122"/>
      <c r="B86" s="110" t="s">
        <v>156</v>
      </c>
      <c r="C86" s="187">
        <v>11570</v>
      </c>
      <c r="D86" s="187">
        <v>17299</v>
      </c>
      <c r="E86" s="187">
        <v>11016</v>
      </c>
      <c r="F86" s="187">
        <v>6360</v>
      </c>
      <c r="G86" s="187">
        <v>28375</v>
      </c>
      <c r="H86" s="188">
        <v>11677</v>
      </c>
      <c r="I86" s="175"/>
      <c r="J86" s="189"/>
      <c r="K86" s="189"/>
      <c r="L86" s="189"/>
      <c r="M86" s="189"/>
      <c r="N86" s="189"/>
      <c r="O86" s="189"/>
      <c r="P86" s="126"/>
      <c r="Q86" s="69"/>
    </row>
    <row r="87" spans="1:17" ht="12.75">
      <c r="A87" s="190" t="s">
        <v>193</v>
      </c>
      <c r="B87" s="150" t="s">
        <v>157</v>
      </c>
      <c r="C87" s="191"/>
      <c r="D87" s="192"/>
      <c r="E87" s="192"/>
      <c r="F87" s="192"/>
      <c r="G87" s="192"/>
      <c r="H87" s="193"/>
      <c r="I87" s="175"/>
      <c r="J87" s="189"/>
      <c r="K87" s="189"/>
      <c r="L87" s="109"/>
      <c r="M87" s="189"/>
      <c r="N87" s="189"/>
      <c r="O87" s="189"/>
      <c r="P87" s="126"/>
      <c r="Q87" s="69"/>
    </row>
    <row r="88" spans="1:17" ht="12.75">
      <c r="A88" s="125"/>
      <c r="B88" s="153" t="s">
        <v>158</v>
      </c>
      <c r="C88" s="129">
        <v>0.12244897959183673</v>
      </c>
      <c r="D88" s="130">
        <v>0.09395973154362416</v>
      </c>
      <c r="E88" s="130">
        <v>0.2672413793103448</v>
      </c>
      <c r="F88" s="130">
        <v>0.11428571428571428</v>
      </c>
      <c r="G88" s="130">
        <v>0.17647058823529413</v>
      </c>
      <c r="H88" s="146">
        <v>0.14990859232175502</v>
      </c>
      <c r="I88" s="175"/>
      <c r="J88" s="109"/>
      <c r="K88" s="109"/>
      <c r="L88" s="109"/>
      <c r="M88" s="109"/>
      <c r="N88" s="109"/>
      <c r="O88" s="109"/>
      <c r="P88" s="126"/>
      <c r="Q88" s="69"/>
    </row>
    <row r="89" spans="1:17" ht="12.75">
      <c r="A89" s="125"/>
      <c r="B89" s="153" t="s">
        <v>159</v>
      </c>
      <c r="C89" s="129">
        <v>0.30612244897959184</v>
      </c>
      <c r="D89" s="130">
        <v>0.30201342281879195</v>
      </c>
      <c r="E89" s="130">
        <v>0.3017241379310345</v>
      </c>
      <c r="F89" s="130">
        <v>0.42857142857142855</v>
      </c>
      <c r="G89" s="130">
        <v>0.37254901960784315</v>
      </c>
      <c r="H89" s="146">
        <v>0.3180987202925046</v>
      </c>
      <c r="I89" s="175"/>
      <c r="J89" s="109"/>
      <c r="K89" s="109"/>
      <c r="L89" s="109"/>
      <c r="M89" s="109"/>
      <c r="N89" s="109"/>
      <c r="O89" s="109"/>
      <c r="P89" s="126"/>
      <c r="Q89" s="69"/>
    </row>
    <row r="90" spans="1:17" ht="12.75">
      <c r="A90" s="125"/>
      <c r="B90" s="153" t="s">
        <v>160</v>
      </c>
      <c r="C90" s="129">
        <v>0.4030612244897959</v>
      </c>
      <c r="D90" s="130">
        <v>0.48322147651006714</v>
      </c>
      <c r="E90" s="130">
        <v>0.3275862068965517</v>
      </c>
      <c r="F90" s="130">
        <v>0.37142857142857144</v>
      </c>
      <c r="G90" s="130">
        <v>0.4117647058823529</v>
      </c>
      <c r="H90" s="146">
        <v>0.4076782449725777</v>
      </c>
      <c r="I90" s="175"/>
      <c r="J90" s="109"/>
      <c r="K90" s="109"/>
      <c r="L90" s="109"/>
      <c r="M90" s="109"/>
      <c r="N90" s="109"/>
      <c r="O90" s="109"/>
      <c r="P90" s="126"/>
      <c r="Q90" s="69"/>
    </row>
    <row r="91" spans="1:17" ht="12.75">
      <c r="A91" s="125"/>
      <c r="B91" s="153" t="s">
        <v>161</v>
      </c>
      <c r="C91" s="129">
        <v>0.08673469387755102</v>
      </c>
      <c r="D91" s="130">
        <v>0.04697986577181208</v>
      </c>
      <c r="E91" s="130">
        <v>0.06896551724137931</v>
      </c>
      <c r="F91" s="130">
        <v>0.02857142857142857</v>
      </c>
      <c r="G91" s="130">
        <v>0.0196078431372549</v>
      </c>
      <c r="H91" s="146">
        <v>0.062157221206581355</v>
      </c>
      <c r="I91" s="175"/>
      <c r="J91" s="109"/>
      <c r="K91" s="109"/>
      <c r="L91" s="109"/>
      <c r="M91" s="109"/>
      <c r="N91" s="109"/>
      <c r="O91" s="109"/>
      <c r="P91" s="126"/>
      <c r="Q91" s="69"/>
    </row>
    <row r="92" spans="1:17" ht="12.75">
      <c r="A92" s="125"/>
      <c r="B92" s="153" t="s">
        <v>162</v>
      </c>
      <c r="C92" s="129">
        <v>0.025510204081632654</v>
      </c>
      <c r="D92" s="130">
        <v>0.04697986577181208</v>
      </c>
      <c r="E92" s="130">
        <v>0.008620689655172414</v>
      </c>
      <c r="F92" s="130">
        <v>0.02857142857142857</v>
      </c>
      <c r="G92" s="130">
        <v>0.0196078431372549</v>
      </c>
      <c r="H92" s="146">
        <v>0.027422303473491772</v>
      </c>
      <c r="I92" s="175"/>
      <c r="J92" s="109"/>
      <c r="K92" s="109"/>
      <c r="L92" s="109"/>
      <c r="M92" s="109"/>
      <c r="N92" s="109"/>
      <c r="O92" s="109"/>
      <c r="P92" s="126"/>
      <c r="Q92" s="69"/>
    </row>
    <row r="93" spans="1:17" ht="12.75">
      <c r="A93" s="125"/>
      <c r="B93" s="153" t="s">
        <v>163</v>
      </c>
      <c r="C93" s="129">
        <v>0.05612244897959184</v>
      </c>
      <c r="D93" s="130">
        <v>0.026845637583892617</v>
      </c>
      <c r="E93" s="130">
        <v>0.02586206896551724</v>
      </c>
      <c r="F93" s="130">
        <v>0.02857142857142857</v>
      </c>
      <c r="G93" s="130">
        <v>0</v>
      </c>
      <c r="H93" s="146">
        <v>0.03473491773308958</v>
      </c>
      <c r="I93" s="175"/>
      <c r="J93" s="109"/>
      <c r="K93" s="109"/>
      <c r="L93" s="109"/>
      <c r="M93" s="109"/>
      <c r="N93" s="109"/>
      <c r="O93" s="109"/>
      <c r="P93" s="126"/>
      <c r="Q93" s="69"/>
    </row>
    <row r="94" spans="1:17" ht="12.75">
      <c r="A94" s="122"/>
      <c r="B94" s="110" t="s">
        <v>125</v>
      </c>
      <c r="C94" s="141">
        <v>196</v>
      </c>
      <c r="D94" s="131">
        <v>149</v>
      </c>
      <c r="E94" s="131">
        <v>116</v>
      </c>
      <c r="F94" s="131">
        <v>35</v>
      </c>
      <c r="G94" s="131">
        <v>51</v>
      </c>
      <c r="H94" s="110">
        <v>547</v>
      </c>
      <c r="I94" s="175"/>
      <c r="J94" s="109"/>
      <c r="K94" s="109"/>
      <c r="L94" s="109"/>
      <c r="M94" s="109"/>
      <c r="N94" s="109"/>
      <c r="O94" s="109"/>
      <c r="P94" s="126"/>
      <c r="Q94" s="69"/>
    </row>
    <row r="95" spans="1:17" ht="12.75">
      <c r="A95" s="127" t="s">
        <v>219</v>
      </c>
      <c r="B95" s="176" t="s">
        <v>194</v>
      </c>
      <c r="C95" s="151"/>
      <c r="D95" s="152"/>
      <c r="E95" s="152"/>
      <c r="F95" s="152"/>
      <c r="G95" s="152"/>
      <c r="H95" s="194"/>
      <c r="I95" s="175"/>
      <c r="J95" s="189"/>
      <c r="K95" s="177"/>
      <c r="L95" s="177"/>
      <c r="M95" s="177"/>
      <c r="N95" s="177"/>
      <c r="O95" s="177"/>
      <c r="P95" s="126"/>
      <c r="Q95" s="69"/>
    </row>
    <row r="96" spans="1:17" ht="12.75">
      <c r="A96" s="125"/>
      <c r="B96" s="177" t="s">
        <v>195</v>
      </c>
      <c r="C96" s="129">
        <v>0.08152173913043478</v>
      </c>
      <c r="D96" s="130">
        <v>0.14788732394366197</v>
      </c>
      <c r="E96" s="130">
        <v>0.01818181818181818</v>
      </c>
      <c r="F96" s="130">
        <v>0.06451612903225806</v>
      </c>
      <c r="G96" s="130">
        <v>0.019230769230769232</v>
      </c>
      <c r="H96" s="146">
        <v>0.0789980732177264</v>
      </c>
      <c r="I96" s="175" t="s">
        <v>41</v>
      </c>
      <c r="J96" s="177"/>
      <c r="K96" s="177"/>
      <c r="L96" s="177"/>
      <c r="M96" s="177"/>
      <c r="N96" s="177"/>
      <c r="O96" s="177"/>
      <c r="P96" s="126"/>
      <c r="Q96" s="69"/>
    </row>
    <row r="97" spans="1:17" ht="12.75">
      <c r="A97" s="125"/>
      <c r="B97" s="177" t="s">
        <v>196</v>
      </c>
      <c r="C97" s="129">
        <v>0.021739130434782608</v>
      </c>
      <c r="D97" s="130">
        <v>0.09154929577464789</v>
      </c>
      <c r="E97" s="130">
        <v>0.02727272727272727</v>
      </c>
      <c r="F97" s="130">
        <v>0</v>
      </c>
      <c r="G97" s="130">
        <v>0</v>
      </c>
      <c r="H97" s="146">
        <v>0.038535645472061654</v>
      </c>
      <c r="I97" s="175" t="s">
        <v>41</v>
      </c>
      <c r="J97" s="177"/>
      <c r="K97" s="177"/>
      <c r="L97" s="177"/>
      <c r="M97" s="177"/>
      <c r="N97" s="177"/>
      <c r="O97" s="177"/>
      <c r="P97" s="126"/>
      <c r="Q97" s="69"/>
    </row>
    <row r="98" spans="1:17" ht="12.75">
      <c r="A98" s="125"/>
      <c r="B98" s="177" t="s">
        <v>197</v>
      </c>
      <c r="C98" s="129">
        <v>0.010869565217391304</v>
      </c>
      <c r="D98" s="130">
        <v>0.19718309859154928</v>
      </c>
      <c r="E98" s="130">
        <v>0.00909090909090909</v>
      </c>
      <c r="F98" s="130">
        <v>0</v>
      </c>
      <c r="G98" s="130">
        <v>0</v>
      </c>
      <c r="H98" s="146">
        <v>0.05973025048169557</v>
      </c>
      <c r="I98" s="175" t="s">
        <v>41</v>
      </c>
      <c r="J98" s="177"/>
      <c r="K98" s="177"/>
      <c r="L98" s="177"/>
      <c r="M98" s="177"/>
      <c r="N98" s="177"/>
      <c r="O98" s="177"/>
      <c r="P98" s="126"/>
      <c r="Q98" s="69"/>
    </row>
    <row r="99" spans="1:17" ht="12.75">
      <c r="A99" s="125"/>
      <c r="B99" s="177" t="s">
        <v>198</v>
      </c>
      <c r="C99" s="129">
        <v>0</v>
      </c>
      <c r="D99" s="130">
        <v>0.1619718309859155</v>
      </c>
      <c r="E99" s="130">
        <v>0</v>
      </c>
      <c r="F99" s="130">
        <v>0.16129032258064516</v>
      </c>
      <c r="G99" s="130">
        <v>0</v>
      </c>
      <c r="H99" s="146">
        <v>0.05394990366088632</v>
      </c>
      <c r="I99" s="175" t="s">
        <v>41</v>
      </c>
      <c r="J99" s="177"/>
      <c r="K99" s="177"/>
      <c r="L99" s="177"/>
      <c r="M99" s="177"/>
      <c r="N99" s="177"/>
      <c r="O99" s="177"/>
      <c r="P99" s="126"/>
      <c r="Q99" s="69"/>
    </row>
    <row r="100" spans="1:17" ht="12.75">
      <c r="A100" s="125"/>
      <c r="B100" s="177" t="s">
        <v>199</v>
      </c>
      <c r="C100" s="129">
        <v>0</v>
      </c>
      <c r="D100" s="130">
        <v>0</v>
      </c>
      <c r="E100" s="130">
        <v>0</v>
      </c>
      <c r="F100" s="130">
        <v>0</v>
      </c>
      <c r="G100" s="130">
        <v>0</v>
      </c>
      <c r="H100" s="146">
        <v>0</v>
      </c>
      <c r="I100" s="175" t="s">
        <v>41</v>
      </c>
      <c r="J100" s="177"/>
      <c r="K100" s="177"/>
      <c r="L100" s="177"/>
      <c r="M100" s="177"/>
      <c r="N100" s="177"/>
      <c r="O100" s="177"/>
      <c r="P100" s="126"/>
      <c r="Q100" s="69"/>
    </row>
    <row r="101" spans="1:17" ht="12.75">
      <c r="A101" s="125"/>
      <c r="B101" s="177" t="s">
        <v>200</v>
      </c>
      <c r="C101" s="129">
        <v>0.021739130434782608</v>
      </c>
      <c r="D101" s="130">
        <v>0</v>
      </c>
      <c r="E101" s="130">
        <v>0</v>
      </c>
      <c r="F101" s="130">
        <v>0</v>
      </c>
      <c r="G101" s="130">
        <v>0</v>
      </c>
      <c r="H101" s="146">
        <v>0.007707129094412331</v>
      </c>
      <c r="I101" s="175" t="s">
        <v>41</v>
      </c>
      <c r="J101" s="177"/>
      <c r="K101" s="177"/>
      <c r="L101" s="177"/>
      <c r="M101" s="177"/>
      <c r="N101" s="177"/>
      <c r="O101" s="177"/>
      <c r="P101" s="126"/>
      <c r="Q101" s="69"/>
    </row>
    <row r="102" spans="1:17" ht="12.75">
      <c r="A102" s="125"/>
      <c r="B102" s="177" t="s">
        <v>201</v>
      </c>
      <c r="C102" s="129">
        <v>0.016304347826086956</v>
      </c>
      <c r="D102" s="130">
        <v>0.007042253521126761</v>
      </c>
      <c r="E102" s="130">
        <v>0</v>
      </c>
      <c r="F102" s="130">
        <v>0.6451612903225806</v>
      </c>
      <c r="G102" s="130">
        <v>0</v>
      </c>
      <c r="H102" s="146">
        <v>0.046242774566473986</v>
      </c>
      <c r="I102" s="175" t="s">
        <v>41</v>
      </c>
      <c r="J102" s="177"/>
      <c r="K102" s="177"/>
      <c r="L102" s="177"/>
      <c r="M102" s="177"/>
      <c r="N102" s="177"/>
      <c r="O102" s="177"/>
      <c r="P102" s="126"/>
      <c r="Q102" s="69"/>
    </row>
    <row r="103" spans="1:17" ht="12.75">
      <c r="A103" s="125"/>
      <c r="B103" s="177" t="s">
        <v>202</v>
      </c>
      <c r="C103" s="129">
        <v>0.06521739130434782</v>
      </c>
      <c r="D103" s="130">
        <v>0.007042253521126761</v>
      </c>
      <c r="E103" s="130">
        <v>0</v>
      </c>
      <c r="F103" s="130">
        <v>0</v>
      </c>
      <c r="G103" s="130">
        <v>0</v>
      </c>
      <c r="H103" s="146">
        <v>0.025048169556840076</v>
      </c>
      <c r="I103" s="175" t="s">
        <v>41</v>
      </c>
      <c r="J103" s="177"/>
      <c r="K103" s="177"/>
      <c r="L103" s="177"/>
      <c r="M103" s="177"/>
      <c r="N103" s="177"/>
      <c r="O103" s="177"/>
      <c r="P103" s="126"/>
      <c r="Q103" s="69"/>
    </row>
    <row r="104" spans="1:17" ht="12.75">
      <c r="A104" s="125"/>
      <c r="B104" s="177" t="s">
        <v>203</v>
      </c>
      <c r="C104" s="129">
        <v>0.03804347826086957</v>
      </c>
      <c r="D104" s="130">
        <v>0</v>
      </c>
      <c r="E104" s="130">
        <v>0.00909090909090909</v>
      </c>
      <c r="F104" s="130">
        <v>0</v>
      </c>
      <c r="G104" s="130">
        <v>0</v>
      </c>
      <c r="H104" s="146">
        <v>0.015414258188824663</v>
      </c>
      <c r="I104" s="175" t="s">
        <v>41</v>
      </c>
      <c r="J104" s="177"/>
      <c r="K104" s="177"/>
      <c r="L104" s="177"/>
      <c r="M104" s="177"/>
      <c r="N104" s="177"/>
      <c r="O104" s="177"/>
      <c r="P104" s="126"/>
      <c r="Q104" s="69"/>
    </row>
    <row r="105" spans="1:17" ht="12.75">
      <c r="A105" s="125"/>
      <c r="B105" s="177" t="s">
        <v>204</v>
      </c>
      <c r="C105" s="129">
        <v>0</v>
      </c>
      <c r="D105" s="130">
        <v>0</v>
      </c>
      <c r="E105" s="130">
        <v>0</v>
      </c>
      <c r="F105" s="130">
        <v>0</v>
      </c>
      <c r="G105" s="130">
        <v>0</v>
      </c>
      <c r="H105" s="146">
        <v>0</v>
      </c>
      <c r="I105" s="175" t="s">
        <v>41</v>
      </c>
      <c r="J105" s="177"/>
      <c r="K105" s="177"/>
      <c r="L105" s="177"/>
      <c r="M105" s="177"/>
      <c r="N105" s="177"/>
      <c r="O105" s="177"/>
      <c r="P105" s="126"/>
      <c r="Q105" s="69"/>
    </row>
    <row r="106" spans="1:17" ht="12.75">
      <c r="A106" s="125"/>
      <c r="B106" s="177" t="s">
        <v>205</v>
      </c>
      <c r="C106" s="129">
        <v>0</v>
      </c>
      <c r="D106" s="130">
        <v>0</v>
      </c>
      <c r="E106" s="130">
        <v>0</v>
      </c>
      <c r="F106" s="130">
        <v>0</v>
      </c>
      <c r="G106" s="130">
        <v>0.9230769230769231</v>
      </c>
      <c r="H106" s="146">
        <v>0.09248554913294797</v>
      </c>
      <c r="I106" s="175" t="s">
        <v>41</v>
      </c>
      <c r="J106" s="177"/>
      <c r="K106" s="177"/>
      <c r="L106" s="177"/>
      <c r="M106" s="177"/>
      <c r="N106" s="177"/>
      <c r="O106" s="177"/>
      <c r="P106" s="126"/>
      <c r="Q106" s="69"/>
    </row>
    <row r="107" spans="1:17" ht="12.75">
      <c r="A107" s="125"/>
      <c r="B107" s="177" t="s">
        <v>206</v>
      </c>
      <c r="C107" s="129">
        <v>0</v>
      </c>
      <c r="D107" s="130">
        <v>0.007042253521126761</v>
      </c>
      <c r="E107" s="130">
        <v>0.02727272727272727</v>
      </c>
      <c r="F107" s="130">
        <v>0</v>
      </c>
      <c r="G107" s="130">
        <v>0</v>
      </c>
      <c r="H107" s="146">
        <v>0.007707129094412331</v>
      </c>
      <c r="I107" s="175" t="s">
        <v>41</v>
      </c>
      <c r="J107" s="177"/>
      <c r="K107" s="177"/>
      <c r="L107" s="177"/>
      <c r="M107" s="177"/>
      <c r="N107" s="177"/>
      <c r="O107" s="177"/>
      <c r="P107" s="126"/>
      <c r="Q107" s="69"/>
    </row>
    <row r="108" spans="1:17" ht="12.75">
      <c r="A108" s="125"/>
      <c r="B108" s="177" t="s">
        <v>207</v>
      </c>
      <c r="C108" s="129">
        <v>0.08152173913043478</v>
      </c>
      <c r="D108" s="130">
        <v>0.007042253521126761</v>
      </c>
      <c r="E108" s="130">
        <v>0.06363636363636363</v>
      </c>
      <c r="F108" s="130">
        <v>0</v>
      </c>
      <c r="G108" s="130">
        <v>0</v>
      </c>
      <c r="H108" s="146">
        <v>0.04431599229287091</v>
      </c>
      <c r="I108" s="175" t="s">
        <v>41</v>
      </c>
      <c r="J108" s="177"/>
      <c r="K108" s="177"/>
      <c r="L108" s="177"/>
      <c r="M108" s="177"/>
      <c r="N108" s="177"/>
      <c r="O108" s="177"/>
      <c r="P108" s="126"/>
      <c r="Q108" s="69"/>
    </row>
    <row r="109" spans="1:17" ht="12.75">
      <c r="A109" s="125"/>
      <c r="B109" s="177" t="s">
        <v>208</v>
      </c>
      <c r="C109" s="129">
        <v>0.08152173913043478</v>
      </c>
      <c r="D109" s="130">
        <v>0</v>
      </c>
      <c r="E109" s="130">
        <v>0.06363636363636363</v>
      </c>
      <c r="F109" s="130">
        <v>0</v>
      </c>
      <c r="G109" s="130">
        <v>0</v>
      </c>
      <c r="H109" s="146">
        <v>0.04238921001926782</v>
      </c>
      <c r="I109" s="175" t="s">
        <v>41</v>
      </c>
      <c r="J109" s="177"/>
      <c r="K109" s="177"/>
      <c r="L109" s="177"/>
      <c r="M109" s="177"/>
      <c r="N109" s="177"/>
      <c r="O109" s="177"/>
      <c r="P109" s="126"/>
      <c r="Q109" s="69"/>
    </row>
    <row r="110" spans="1:17" ht="12.75">
      <c r="A110" s="125"/>
      <c r="B110" s="177" t="s">
        <v>209</v>
      </c>
      <c r="C110" s="129">
        <v>0</v>
      </c>
      <c r="D110" s="130">
        <v>0</v>
      </c>
      <c r="E110" s="130">
        <v>0</v>
      </c>
      <c r="F110" s="130">
        <v>0</v>
      </c>
      <c r="G110" s="130">
        <v>0</v>
      </c>
      <c r="H110" s="146">
        <v>0</v>
      </c>
      <c r="I110" s="175" t="s">
        <v>41</v>
      </c>
      <c r="J110" s="177"/>
      <c r="K110" s="177"/>
      <c r="L110" s="177"/>
      <c r="M110" s="177"/>
      <c r="N110" s="177"/>
      <c r="O110" s="177"/>
      <c r="P110" s="126"/>
      <c r="Q110" s="69"/>
    </row>
    <row r="111" spans="1:17" ht="12.75">
      <c r="A111" s="125"/>
      <c r="B111" s="177" t="s">
        <v>210</v>
      </c>
      <c r="C111" s="129">
        <v>0.005434782608695652</v>
      </c>
      <c r="D111" s="130">
        <v>0.02112676056338028</v>
      </c>
      <c r="E111" s="130">
        <v>0</v>
      </c>
      <c r="F111" s="130">
        <v>0</v>
      </c>
      <c r="G111" s="130">
        <v>0</v>
      </c>
      <c r="H111" s="146">
        <v>0.007707129094412331</v>
      </c>
      <c r="I111" s="175" t="s">
        <v>41</v>
      </c>
      <c r="J111" s="177"/>
      <c r="K111" s="177"/>
      <c r="L111" s="177"/>
      <c r="M111" s="177"/>
      <c r="N111" s="177"/>
      <c r="O111" s="177"/>
      <c r="P111" s="126"/>
      <c r="Q111" s="69"/>
    </row>
    <row r="112" spans="1:17" ht="12.75">
      <c r="A112" s="125"/>
      <c r="B112" s="177" t="s">
        <v>211</v>
      </c>
      <c r="C112" s="129">
        <v>0.03260869565217391</v>
      </c>
      <c r="D112" s="130">
        <v>0</v>
      </c>
      <c r="E112" s="130">
        <v>0.07272727272727272</v>
      </c>
      <c r="F112" s="130">
        <v>0</v>
      </c>
      <c r="G112" s="130">
        <v>0</v>
      </c>
      <c r="H112" s="146">
        <v>0.02697495183044316</v>
      </c>
      <c r="I112" s="175" t="s">
        <v>41</v>
      </c>
      <c r="J112" s="177"/>
      <c r="K112" s="177"/>
      <c r="L112" s="177"/>
      <c r="M112" s="177"/>
      <c r="N112" s="177"/>
      <c r="O112" s="177"/>
      <c r="P112" s="126"/>
      <c r="Q112" s="69"/>
    </row>
    <row r="113" spans="1:17" ht="12.75">
      <c r="A113" s="125"/>
      <c r="B113" s="177" t="s">
        <v>212</v>
      </c>
      <c r="C113" s="129">
        <v>0.005434782608695652</v>
      </c>
      <c r="D113" s="130">
        <v>0</v>
      </c>
      <c r="E113" s="130">
        <v>0.18181818181818182</v>
      </c>
      <c r="F113" s="130">
        <v>0</v>
      </c>
      <c r="G113" s="130">
        <v>0</v>
      </c>
      <c r="H113" s="146">
        <v>0.04046242774566474</v>
      </c>
      <c r="I113" s="175" t="s">
        <v>41</v>
      </c>
      <c r="J113" s="177"/>
      <c r="K113" s="177"/>
      <c r="L113" s="177"/>
      <c r="M113" s="177"/>
      <c r="N113" s="177"/>
      <c r="O113" s="177"/>
      <c r="P113" s="126"/>
      <c r="Q113" s="69"/>
    </row>
    <row r="114" spans="1:17" ht="12.75">
      <c r="A114" s="125"/>
      <c r="B114" s="177" t="s">
        <v>213</v>
      </c>
      <c r="C114" s="129">
        <v>0.021739130434782608</v>
      </c>
      <c r="D114" s="130">
        <v>0</v>
      </c>
      <c r="E114" s="130">
        <v>0.1</v>
      </c>
      <c r="F114" s="130">
        <v>0</v>
      </c>
      <c r="G114" s="130">
        <v>0</v>
      </c>
      <c r="H114" s="146">
        <v>0.028901734104046242</v>
      </c>
      <c r="I114" s="195" t="s">
        <v>41</v>
      </c>
      <c r="J114" s="177"/>
      <c r="K114" s="177"/>
      <c r="L114" s="177"/>
      <c r="M114" s="177"/>
      <c r="N114" s="177"/>
      <c r="O114" s="177"/>
      <c r="P114" s="126"/>
      <c r="Q114" s="69"/>
    </row>
    <row r="115" spans="1:17" ht="12.75">
      <c r="A115" s="125"/>
      <c r="B115" s="177" t="s">
        <v>214</v>
      </c>
      <c r="C115" s="129">
        <v>0.09782608695652174</v>
      </c>
      <c r="D115" s="130">
        <v>0</v>
      </c>
      <c r="E115" s="130">
        <v>0.02727272727272727</v>
      </c>
      <c r="F115" s="130">
        <v>0</v>
      </c>
      <c r="G115" s="130">
        <v>0</v>
      </c>
      <c r="H115" s="146">
        <v>0.04046242774566474</v>
      </c>
      <c r="I115" s="195" t="s">
        <v>41</v>
      </c>
      <c r="J115" s="177"/>
      <c r="K115" s="177"/>
      <c r="L115" s="177"/>
      <c r="M115" s="177"/>
      <c r="N115" s="177"/>
      <c r="O115" s="177"/>
      <c r="P115" s="126"/>
      <c r="Q115" s="69"/>
    </row>
    <row r="116" spans="1:17" ht="12.75">
      <c r="A116" s="125"/>
      <c r="B116" s="177" t="s">
        <v>215</v>
      </c>
      <c r="C116" s="129">
        <v>0</v>
      </c>
      <c r="D116" s="130">
        <v>0</v>
      </c>
      <c r="E116" s="130">
        <v>0.2</v>
      </c>
      <c r="F116" s="130">
        <v>0</v>
      </c>
      <c r="G116" s="130">
        <v>0</v>
      </c>
      <c r="H116" s="146">
        <v>0.04238921001926782</v>
      </c>
      <c r="I116" s="163" t="s">
        <v>41</v>
      </c>
      <c r="J116" s="177"/>
      <c r="K116" s="177"/>
      <c r="L116" s="177"/>
      <c r="M116" s="177"/>
      <c r="N116" s="177"/>
      <c r="O116" s="177"/>
      <c r="P116" s="126"/>
      <c r="Q116" s="69"/>
    </row>
    <row r="117" spans="1:17" ht="12.75">
      <c r="A117" s="125"/>
      <c r="B117" s="177" t="s">
        <v>216</v>
      </c>
      <c r="C117" s="129">
        <v>0.08695652173913043</v>
      </c>
      <c r="D117" s="130">
        <v>0.007042253521126761</v>
      </c>
      <c r="E117" s="130">
        <v>0.06363636363636363</v>
      </c>
      <c r="F117" s="130">
        <v>0.03225806451612903</v>
      </c>
      <c r="G117" s="130">
        <v>0.019230769230769232</v>
      </c>
      <c r="H117" s="146">
        <v>0.05009633911368015</v>
      </c>
      <c r="I117" s="163" t="s">
        <v>41</v>
      </c>
      <c r="J117" s="177"/>
      <c r="K117" s="177"/>
      <c r="L117" s="177"/>
      <c r="M117" s="177"/>
      <c r="N117" s="177"/>
      <c r="O117" s="177"/>
      <c r="P117" s="126"/>
      <c r="Q117" s="69"/>
    </row>
    <row r="118" spans="1:17" ht="12.75">
      <c r="A118" s="122"/>
      <c r="B118" s="110" t="s">
        <v>217</v>
      </c>
      <c r="C118" s="131"/>
      <c r="D118" s="131"/>
      <c r="E118" s="131"/>
      <c r="F118" s="131"/>
      <c r="G118" s="131"/>
      <c r="H118" s="110"/>
      <c r="I118" s="196"/>
      <c r="J118" s="109"/>
      <c r="K118" s="109"/>
      <c r="L118" s="109"/>
      <c r="M118" s="109"/>
      <c r="N118" s="109"/>
      <c r="O118" s="109"/>
      <c r="P118" s="126"/>
      <c r="Q118" s="69"/>
    </row>
    <row r="119" spans="1:17" ht="12.75">
      <c r="A119" s="162" t="s">
        <v>164</v>
      </c>
      <c r="B119" s="128"/>
      <c r="C119" s="138"/>
      <c r="D119" s="138"/>
      <c r="E119" s="138"/>
      <c r="F119" s="138"/>
      <c r="G119" s="138"/>
      <c r="H119" s="136"/>
      <c r="I119" s="163"/>
      <c r="J119" s="126"/>
      <c r="K119" s="126"/>
      <c r="L119" s="126"/>
      <c r="M119" s="126"/>
      <c r="N119" s="126"/>
      <c r="O119" s="126"/>
      <c r="P119" s="126"/>
      <c r="Q119" s="69"/>
    </row>
    <row r="120" spans="1:17" ht="12.75">
      <c r="A120" s="165" t="s">
        <v>165</v>
      </c>
      <c r="B120" s="126"/>
      <c r="C120" s="126"/>
      <c r="D120" s="126"/>
      <c r="E120" s="126"/>
      <c r="F120" s="126"/>
      <c r="G120" s="126"/>
      <c r="H120" s="139"/>
      <c r="I120" s="163"/>
      <c r="J120" s="126"/>
      <c r="K120" s="126"/>
      <c r="L120" s="126"/>
      <c r="M120" s="126"/>
      <c r="N120" s="126"/>
      <c r="O120" s="126"/>
      <c r="P120" s="126"/>
      <c r="Q120" s="69"/>
    </row>
    <row r="121" spans="1:17" ht="12.75">
      <c r="A121" s="165" t="s">
        <v>218</v>
      </c>
      <c r="B121" s="126"/>
      <c r="C121" s="126"/>
      <c r="D121" s="126"/>
      <c r="E121" s="126"/>
      <c r="F121" s="126"/>
      <c r="G121" s="126"/>
      <c r="H121" s="139"/>
      <c r="I121" s="163"/>
      <c r="J121" s="126"/>
      <c r="K121" s="126"/>
      <c r="L121" s="126"/>
      <c r="M121" s="126"/>
      <c r="N121" s="126"/>
      <c r="O121" s="126"/>
      <c r="P121" s="126"/>
      <c r="Q121" s="69"/>
    </row>
    <row r="122" spans="1:17" ht="12.75">
      <c r="A122" s="169" t="s">
        <v>106</v>
      </c>
      <c r="B122" s="123"/>
      <c r="C122" s="123"/>
      <c r="D122" s="123"/>
      <c r="E122" s="123"/>
      <c r="F122" s="123"/>
      <c r="G122" s="123"/>
      <c r="H122" s="140"/>
      <c r="I122" s="163"/>
      <c r="J122" s="126"/>
      <c r="K122" s="126"/>
      <c r="L122" s="126"/>
      <c r="M122" s="126"/>
      <c r="N122" s="126"/>
      <c r="O122" s="126"/>
      <c r="P122" s="126"/>
      <c r="Q122" s="69"/>
    </row>
    <row r="123" spans="1:17" ht="4.5" customHeight="1">
      <c r="A123" s="127"/>
      <c r="B123" s="136"/>
      <c r="C123" s="128"/>
      <c r="D123" s="128"/>
      <c r="E123" s="128"/>
      <c r="F123" s="128"/>
      <c r="G123" s="128"/>
      <c r="H123" s="136"/>
      <c r="I123" s="163"/>
      <c r="J123" s="126"/>
      <c r="K123" s="126"/>
      <c r="L123" s="126"/>
      <c r="M123" s="126"/>
      <c r="N123" s="126"/>
      <c r="O123" s="126"/>
      <c r="P123" s="126"/>
      <c r="Q123" s="69"/>
    </row>
    <row r="124" spans="1:17" s="185" customFormat="1" ht="12.75" customHeight="1">
      <c r="A124" s="183" t="s">
        <v>186</v>
      </c>
      <c r="B124" s="120"/>
      <c r="C124" s="121" t="s">
        <v>61</v>
      </c>
      <c r="D124" s="63" t="s">
        <v>62</v>
      </c>
      <c r="E124" s="63" t="s">
        <v>63</v>
      </c>
      <c r="F124" s="63" t="s">
        <v>64</v>
      </c>
      <c r="G124" s="63" t="s">
        <v>65</v>
      </c>
      <c r="H124" s="64" t="s">
        <v>21</v>
      </c>
      <c r="I124" s="184"/>
      <c r="J124" s="198"/>
      <c r="K124" s="198"/>
      <c r="L124" s="198"/>
      <c r="M124" s="198"/>
      <c r="N124" s="198"/>
      <c r="O124" s="198"/>
      <c r="P124" s="126"/>
      <c r="Q124" s="453"/>
    </row>
    <row r="125" spans="1:17" s="185" customFormat="1" ht="12.75" customHeight="1">
      <c r="A125" s="197" t="s">
        <v>219</v>
      </c>
      <c r="B125" s="198" t="s">
        <v>220</v>
      </c>
      <c r="C125" s="199"/>
      <c r="D125" s="200"/>
      <c r="E125" s="200"/>
      <c r="F125" s="200"/>
      <c r="G125" s="200"/>
      <c r="H125" s="201"/>
      <c r="I125" s="184"/>
      <c r="J125" s="198"/>
      <c r="K125" s="198"/>
      <c r="L125" s="198"/>
      <c r="M125" s="198"/>
      <c r="N125" s="198"/>
      <c r="O125" s="198"/>
      <c r="P125" s="126"/>
      <c r="Q125" s="453"/>
    </row>
    <row r="126" spans="1:17" ht="12.75">
      <c r="A126" s="125"/>
      <c r="B126" s="177" t="s">
        <v>221</v>
      </c>
      <c r="C126" s="129">
        <v>0.03260869565217391</v>
      </c>
      <c r="D126" s="130">
        <v>0</v>
      </c>
      <c r="E126" s="130">
        <v>0.00909090909090909</v>
      </c>
      <c r="F126" s="130">
        <v>0</v>
      </c>
      <c r="G126" s="130">
        <v>0</v>
      </c>
      <c r="H126" s="146">
        <v>0.01348747591522158</v>
      </c>
      <c r="I126" s="163" t="s">
        <v>41</v>
      </c>
      <c r="J126" s="177"/>
      <c r="K126" s="177"/>
      <c r="L126" s="177"/>
      <c r="M126" s="177"/>
      <c r="N126" s="177"/>
      <c r="O126" s="177"/>
      <c r="P126" s="126"/>
      <c r="Q126" s="69"/>
    </row>
    <row r="127" spans="1:17" ht="12.75">
      <c r="A127" s="125"/>
      <c r="B127" s="177" t="s">
        <v>222</v>
      </c>
      <c r="C127" s="129">
        <v>0.016304347826086956</v>
      </c>
      <c r="D127" s="130">
        <v>0</v>
      </c>
      <c r="E127" s="130">
        <v>0</v>
      </c>
      <c r="F127" s="130">
        <v>0</v>
      </c>
      <c r="G127" s="130">
        <v>0</v>
      </c>
      <c r="H127" s="146">
        <v>0.005780346820809248</v>
      </c>
      <c r="I127" s="163" t="s">
        <v>41</v>
      </c>
      <c r="J127" s="177"/>
      <c r="K127" s="177"/>
      <c r="L127" s="177"/>
      <c r="M127" s="177"/>
      <c r="N127" s="177"/>
      <c r="O127" s="177"/>
      <c r="P127" s="126"/>
      <c r="Q127" s="69"/>
    </row>
    <row r="128" spans="1:17" ht="12.75">
      <c r="A128" s="125"/>
      <c r="B128" s="177" t="s">
        <v>223</v>
      </c>
      <c r="C128" s="129">
        <v>0.010869565217391304</v>
      </c>
      <c r="D128" s="130">
        <v>0.007042253521126761</v>
      </c>
      <c r="E128" s="130">
        <v>0.00909090909090909</v>
      </c>
      <c r="F128" s="130">
        <v>0</v>
      </c>
      <c r="G128" s="130">
        <v>0</v>
      </c>
      <c r="H128" s="146">
        <v>0.007707129094412331</v>
      </c>
      <c r="I128" s="163" t="s">
        <v>41</v>
      </c>
      <c r="J128" s="177"/>
      <c r="K128" s="177"/>
      <c r="L128" s="177"/>
      <c r="M128" s="177"/>
      <c r="N128" s="177"/>
      <c r="O128" s="177"/>
      <c r="P128" s="126"/>
      <c r="Q128" s="69"/>
    </row>
    <row r="129" spans="1:17" ht="12.75">
      <c r="A129" s="125"/>
      <c r="B129" s="177" t="s">
        <v>224</v>
      </c>
      <c r="C129" s="129">
        <v>0.03260869565217391</v>
      </c>
      <c r="D129" s="130">
        <v>0</v>
      </c>
      <c r="E129" s="130">
        <v>0</v>
      </c>
      <c r="F129" s="130">
        <v>0</v>
      </c>
      <c r="G129" s="130">
        <v>0</v>
      </c>
      <c r="H129" s="146">
        <v>0.011560693641618497</v>
      </c>
      <c r="I129" s="163" t="s">
        <v>41</v>
      </c>
      <c r="J129" s="177"/>
      <c r="K129" s="177"/>
      <c r="L129" s="177"/>
      <c r="M129" s="177"/>
      <c r="N129" s="177"/>
      <c r="O129" s="177"/>
      <c r="P129" s="126"/>
      <c r="Q129" s="69"/>
    </row>
    <row r="130" spans="1:17" ht="12.75">
      <c r="A130" s="125"/>
      <c r="B130" s="177" t="s">
        <v>225</v>
      </c>
      <c r="C130" s="129">
        <v>0.06521739130434782</v>
      </c>
      <c r="D130" s="130">
        <v>0.1056338028169014</v>
      </c>
      <c r="E130" s="130">
        <v>0.03636363636363636</v>
      </c>
      <c r="F130" s="130">
        <v>0.03225806451612903</v>
      </c>
      <c r="G130" s="130">
        <v>0.019230769230769232</v>
      </c>
      <c r="H130" s="146">
        <v>0.06358381502890173</v>
      </c>
      <c r="I130" s="163" t="s">
        <v>41</v>
      </c>
      <c r="J130" s="177"/>
      <c r="K130" s="177"/>
      <c r="L130" s="177"/>
      <c r="M130" s="177"/>
      <c r="N130" s="177"/>
      <c r="O130" s="177"/>
      <c r="P130" s="126"/>
      <c r="Q130" s="69"/>
    </row>
    <row r="131" spans="1:17" ht="12.75">
      <c r="A131" s="125"/>
      <c r="B131" s="177" t="s">
        <v>226</v>
      </c>
      <c r="C131" s="129">
        <v>0.059782608695652176</v>
      </c>
      <c r="D131" s="130">
        <v>0.14084507042253522</v>
      </c>
      <c r="E131" s="130">
        <v>0.02727272727272727</v>
      </c>
      <c r="F131" s="130">
        <v>0.03225806451612903</v>
      </c>
      <c r="G131" s="130">
        <v>0</v>
      </c>
      <c r="H131" s="146">
        <v>0.0674373795761079</v>
      </c>
      <c r="I131" s="163" t="s">
        <v>41</v>
      </c>
      <c r="J131" s="177"/>
      <c r="K131" s="177"/>
      <c r="L131" s="177"/>
      <c r="M131" s="177"/>
      <c r="N131" s="177"/>
      <c r="O131" s="177"/>
      <c r="P131" s="126"/>
      <c r="Q131" s="69"/>
    </row>
    <row r="132" spans="1:17" ht="12.75">
      <c r="A132" s="125"/>
      <c r="B132" s="177" t="s">
        <v>227</v>
      </c>
      <c r="C132" s="129">
        <v>0.03260869565217391</v>
      </c>
      <c r="D132" s="130">
        <v>0.014084507042253521</v>
      </c>
      <c r="E132" s="130">
        <v>0.00909090909090909</v>
      </c>
      <c r="F132" s="130">
        <v>0</v>
      </c>
      <c r="G132" s="130">
        <v>0</v>
      </c>
      <c r="H132" s="146">
        <v>0.017341040462427744</v>
      </c>
      <c r="I132" s="163" t="s">
        <v>41</v>
      </c>
      <c r="J132" s="177"/>
      <c r="K132" s="177"/>
      <c r="L132" s="177"/>
      <c r="M132" s="177"/>
      <c r="N132" s="177"/>
      <c r="O132" s="177"/>
      <c r="P132" s="126"/>
      <c r="Q132" s="69"/>
    </row>
    <row r="133" spans="1:17" ht="12.75">
      <c r="A133" s="125"/>
      <c r="B133" s="177" t="s">
        <v>228</v>
      </c>
      <c r="C133" s="129">
        <v>0.043478260869565216</v>
      </c>
      <c r="D133" s="130">
        <v>0.02112676056338028</v>
      </c>
      <c r="E133" s="130">
        <v>0.01818181818181818</v>
      </c>
      <c r="F133" s="130">
        <v>0.03225806451612903</v>
      </c>
      <c r="G133" s="130">
        <v>0</v>
      </c>
      <c r="H133" s="146">
        <v>0.02697495183044316</v>
      </c>
      <c r="I133" s="163" t="s">
        <v>41</v>
      </c>
      <c r="J133" s="177"/>
      <c r="K133" s="177"/>
      <c r="L133" s="177"/>
      <c r="M133" s="177"/>
      <c r="N133" s="177"/>
      <c r="O133" s="177"/>
      <c r="P133" s="126"/>
      <c r="Q133" s="69"/>
    </row>
    <row r="134" spans="1:17" ht="12.75">
      <c r="A134" s="125"/>
      <c r="B134" s="177" t="s">
        <v>229</v>
      </c>
      <c r="C134" s="129">
        <v>0</v>
      </c>
      <c r="D134" s="130">
        <v>0</v>
      </c>
      <c r="E134" s="130">
        <v>0.00909090909090909</v>
      </c>
      <c r="F134" s="130">
        <v>0</v>
      </c>
      <c r="G134" s="130">
        <v>0</v>
      </c>
      <c r="H134" s="146">
        <v>0.0019267822736030828</v>
      </c>
      <c r="I134" s="163" t="s">
        <v>41</v>
      </c>
      <c r="J134" s="177"/>
      <c r="K134" s="177"/>
      <c r="L134" s="177"/>
      <c r="M134" s="177"/>
      <c r="N134" s="177"/>
      <c r="O134" s="177"/>
      <c r="P134" s="126"/>
      <c r="Q134" s="69"/>
    </row>
    <row r="135" spans="1:17" ht="12.75">
      <c r="A135" s="125"/>
      <c r="B135" s="177" t="s">
        <v>230</v>
      </c>
      <c r="C135" s="129">
        <v>0.016304347826086956</v>
      </c>
      <c r="D135" s="130">
        <v>0.014084507042253521</v>
      </c>
      <c r="E135" s="130">
        <v>0.00909090909090909</v>
      </c>
      <c r="F135" s="130">
        <v>0</v>
      </c>
      <c r="G135" s="130">
        <v>0</v>
      </c>
      <c r="H135" s="146">
        <v>0.011560693641618497</v>
      </c>
      <c r="I135" s="163" t="s">
        <v>41</v>
      </c>
      <c r="J135" s="177"/>
      <c r="K135" s="177"/>
      <c r="L135" s="177"/>
      <c r="M135" s="177"/>
      <c r="N135" s="177"/>
      <c r="O135" s="177"/>
      <c r="P135" s="126"/>
      <c r="Q135" s="69"/>
    </row>
    <row r="136" spans="1:17" ht="12.75">
      <c r="A136" s="125"/>
      <c r="B136" s="177" t="s">
        <v>231</v>
      </c>
      <c r="C136" s="129">
        <v>0</v>
      </c>
      <c r="D136" s="130">
        <v>0.007042253521126761</v>
      </c>
      <c r="E136" s="130">
        <v>0</v>
      </c>
      <c r="F136" s="130">
        <v>0</v>
      </c>
      <c r="G136" s="130">
        <v>0</v>
      </c>
      <c r="H136" s="146">
        <v>0.0019267822736030828</v>
      </c>
      <c r="I136" s="163" t="s">
        <v>41</v>
      </c>
      <c r="J136" s="177"/>
      <c r="K136" s="177"/>
      <c r="L136" s="177"/>
      <c r="M136" s="177"/>
      <c r="N136" s="177"/>
      <c r="O136" s="177"/>
      <c r="P136" s="126"/>
      <c r="Q136" s="69"/>
    </row>
    <row r="137" spans="1:17" ht="12.75">
      <c r="A137" s="125"/>
      <c r="B137" s="177" t="s">
        <v>232</v>
      </c>
      <c r="C137" s="129">
        <v>0</v>
      </c>
      <c r="D137" s="130">
        <v>0.014084507042253521</v>
      </c>
      <c r="E137" s="130">
        <v>0</v>
      </c>
      <c r="F137" s="130">
        <v>0</v>
      </c>
      <c r="G137" s="130">
        <v>0</v>
      </c>
      <c r="H137" s="146">
        <v>0.0038535645472061657</v>
      </c>
      <c r="I137" s="163" t="s">
        <v>41</v>
      </c>
      <c r="J137" s="177"/>
      <c r="K137" s="177"/>
      <c r="L137" s="177"/>
      <c r="M137" s="177"/>
      <c r="N137" s="177"/>
      <c r="O137" s="177"/>
      <c r="P137" s="126"/>
      <c r="Q137" s="69"/>
    </row>
    <row r="138" spans="1:17" ht="12.75">
      <c r="A138" s="125"/>
      <c r="B138" s="177" t="s">
        <v>233</v>
      </c>
      <c r="C138" s="129">
        <v>0</v>
      </c>
      <c r="D138" s="130">
        <v>0</v>
      </c>
      <c r="E138" s="130">
        <v>0</v>
      </c>
      <c r="F138" s="130">
        <v>0</v>
      </c>
      <c r="G138" s="130">
        <v>0</v>
      </c>
      <c r="H138" s="146">
        <v>0</v>
      </c>
      <c r="I138" s="163" t="s">
        <v>41</v>
      </c>
      <c r="J138" s="177"/>
      <c r="K138" s="177"/>
      <c r="L138" s="177"/>
      <c r="M138" s="177"/>
      <c r="N138" s="177"/>
      <c r="O138" s="177"/>
      <c r="P138" s="126"/>
      <c r="Q138" s="69"/>
    </row>
    <row r="139" spans="1:17" ht="12.75">
      <c r="A139" s="125"/>
      <c r="B139" s="177" t="s">
        <v>234</v>
      </c>
      <c r="C139" s="129">
        <v>0</v>
      </c>
      <c r="D139" s="130">
        <v>0.014084507042253521</v>
      </c>
      <c r="E139" s="130">
        <v>0</v>
      </c>
      <c r="F139" s="130">
        <v>0</v>
      </c>
      <c r="G139" s="130">
        <v>0</v>
      </c>
      <c r="H139" s="146">
        <v>0.0038535645472061657</v>
      </c>
      <c r="I139" s="163" t="s">
        <v>41</v>
      </c>
      <c r="J139" s="177"/>
      <c r="K139" s="177"/>
      <c r="L139" s="177"/>
      <c r="M139" s="177"/>
      <c r="N139" s="177"/>
      <c r="O139" s="177"/>
      <c r="P139" s="126"/>
      <c r="Q139" s="69"/>
    </row>
    <row r="140" spans="1:17" ht="12.75">
      <c r="A140" s="125"/>
      <c r="B140" s="177" t="s">
        <v>235</v>
      </c>
      <c r="C140" s="129">
        <v>0.005434782608695652</v>
      </c>
      <c r="D140" s="130">
        <v>0</v>
      </c>
      <c r="E140" s="130">
        <v>0</v>
      </c>
      <c r="F140" s="130">
        <v>0</v>
      </c>
      <c r="G140" s="130">
        <v>0</v>
      </c>
      <c r="H140" s="146">
        <v>0.0019267822736030828</v>
      </c>
      <c r="I140" s="163" t="s">
        <v>41</v>
      </c>
      <c r="J140" s="177"/>
      <c r="K140" s="177"/>
      <c r="L140" s="177"/>
      <c r="M140" s="177"/>
      <c r="N140" s="177"/>
      <c r="O140" s="177"/>
      <c r="P140" s="126"/>
      <c r="Q140" s="69"/>
    </row>
    <row r="141" spans="1:17" ht="12.75">
      <c r="A141" s="125"/>
      <c r="B141" s="177" t="s">
        <v>236</v>
      </c>
      <c r="C141" s="129">
        <v>0.016304347826086956</v>
      </c>
      <c r="D141" s="130">
        <v>0.007042253521126761</v>
      </c>
      <c r="E141" s="130">
        <v>0.00909090909090909</v>
      </c>
      <c r="F141" s="130">
        <v>0</v>
      </c>
      <c r="G141" s="130">
        <v>0.019230769230769232</v>
      </c>
      <c r="H141" s="146">
        <v>0.011560693641618497</v>
      </c>
      <c r="I141" s="163" t="s">
        <v>41</v>
      </c>
      <c r="J141" s="177"/>
      <c r="K141" s="177"/>
      <c r="L141" s="177"/>
      <c r="M141" s="177"/>
      <c r="N141" s="177"/>
      <c r="O141" s="177"/>
      <c r="P141" s="126"/>
      <c r="Q141" s="69"/>
    </row>
    <row r="142" spans="1:17" ht="12.75">
      <c r="A142" s="122"/>
      <c r="B142" s="131" t="s">
        <v>125</v>
      </c>
      <c r="C142" s="158">
        <v>184</v>
      </c>
      <c r="D142" s="109">
        <v>142</v>
      </c>
      <c r="E142" s="109">
        <v>110</v>
      </c>
      <c r="F142" s="109">
        <v>31</v>
      </c>
      <c r="G142" s="109">
        <v>52</v>
      </c>
      <c r="H142" s="157">
        <v>519</v>
      </c>
      <c r="I142" s="163"/>
      <c r="J142" s="126"/>
      <c r="K142" s="126"/>
      <c r="L142" s="126"/>
      <c r="M142" s="126"/>
      <c r="N142" s="126"/>
      <c r="O142" s="126"/>
      <c r="P142" s="126"/>
      <c r="Q142" s="69"/>
    </row>
    <row r="143" spans="1:17" ht="12.75">
      <c r="A143" s="190" t="s">
        <v>237</v>
      </c>
      <c r="B143" s="176" t="s">
        <v>238</v>
      </c>
      <c r="C143" s="137"/>
      <c r="D143" s="138"/>
      <c r="E143" s="138"/>
      <c r="F143" s="138"/>
      <c r="G143" s="138"/>
      <c r="H143" s="144"/>
      <c r="I143" s="163"/>
      <c r="J143" s="69"/>
      <c r="K143" s="69"/>
      <c r="L143" s="69"/>
      <c r="M143" s="69"/>
      <c r="N143" s="69"/>
      <c r="O143" s="69"/>
      <c r="P143" s="126"/>
      <c r="Q143" s="69"/>
    </row>
    <row r="144" spans="1:17" ht="12.75">
      <c r="A144" s="125"/>
      <c r="B144" s="177" t="s">
        <v>239</v>
      </c>
      <c r="C144" s="129">
        <v>0.007352941176470588</v>
      </c>
      <c r="D144" s="130">
        <v>0.016666666666666666</v>
      </c>
      <c r="E144" s="130">
        <v>0.013513513513513514</v>
      </c>
      <c r="F144" s="130">
        <v>0</v>
      </c>
      <c r="G144" s="130">
        <v>0</v>
      </c>
      <c r="H144" s="146">
        <v>0.010126582278481013</v>
      </c>
      <c r="I144" s="163"/>
      <c r="J144" s="109"/>
      <c r="K144" s="109"/>
      <c r="L144" s="109"/>
      <c r="M144" s="109"/>
      <c r="N144" s="109"/>
      <c r="O144" s="109"/>
      <c r="P144" s="126"/>
      <c r="Q144" s="69"/>
    </row>
    <row r="145" spans="1:17" ht="15" customHeight="1">
      <c r="A145" s="125"/>
      <c r="B145" s="177" t="s">
        <v>240</v>
      </c>
      <c r="C145" s="129">
        <v>0</v>
      </c>
      <c r="D145" s="130">
        <v>0.008333333333333333</v>
      </c>
      <c r="E145" s="130">
        <v>0</v>
      </c>
      <c r="F145" s="130">
        <v>0</v>
      </c>
      <c r="G145" s="130">
        <v>0</v>
      </c>
      <c r="H145" s="146">
        <v>0.002531645569620253</v>
      </c>
      <c r="I145" s="163"/>
      <c r="J145" s="109"/>
      <c r="K145" s="109"/>
      <c r="L145" s="109"/>
      <c r="M145" s="109"/>
      <c r="N145" s="109"/>
      <c r="O145" s="109"/>
      <c r="P145" s="126"/>
      <c r="Q145" s="69"/>
    </row>
    <row r="146" spans="1:17" ht="12.75">
      <c r="A146" s="125"/>
      <c r="B146" s="177" t="s">
        <v>241</v>
      </c>
      <c r="C146" s="129">
        <v>0.007352941176470588</v>
      </c>
      <c r="D146" s="130">
        <v>0.03333333333333333</v>
      </c>
      <c r="E146" s="130">
        <v>0</v>
      </c>
      <c r="F146" s="130">
        <v>0.041666666666666664</v>
      </c>
      <c r="G146" s="130">
        <v>0</v>
      </c>
      <c r="H146" s="146">
        <v>0.015189873417721518</v>
      </c>
      <c r="I146" s="195"/>
      <c r="J146" s="454"/>
      <c r="K146" s="454"/>
      <c r="L146" s="454"/>
      <c r="M146" s="454"/>
      <c r="N146" s="454"/>
      <c r="O146" s="109"/>
      <c r="P146" s="126"/>
      <c r="Q146" s="69"/>
    </row>
    <row r="147" spans="1:17" ht="12.75">
      <c r="A147" s="125"/>
      <c r="B147" s="177" t="s">
        <v>242</v>
      </c>
      <c r="C147" s="129">
        <v>0</v>
      </c>
      <c r="D147" s="130">
        <v>0.05</v>
      </c>
      <c r="E147" s="130">
        <v>0</v>
      </c>
      <c r="F147" s="130">
        <v>0.20833333333333334</v>
      </c>
      <c r="G147" s="130">
        <v>0</v>
      </c>
      <c r="H147" s="146">
        <v>0.027848101265822784</v>
      </c>
      <c r="J147" s="454"/>
      <c r="K147" s="454"/>
      <c r="L147" s="454"/>
      <c r="M147" s="454"/>
      <c r="N147" s="454"/>
      <c r="O147" s="109"/>
      <c r="P147" s="126"/>
      <c r="Q147" s="69"/>
    </row>
    <row r="148" spans="1:17" ht="12.75">
      <c r="A148" s="125"/>
      <c r="B148" s="177" t="s">
        <v>243</v>
      </c>
      <c r="C148" s="129">
        <v>0.014705882352941176</v>
      </c>
      <c r="D148" s="130">
        <v>0.075</v>
      </c>
      <c r="E148" s="130">
        <v>0.013513513513513514</v>
      </c>
      <c r="F148" s="130">
        <v>0.20833333333333334</v>
      </c>
      <c r="G148" s="130">
        <v>0</v>
      </c>
      <c r="H148" s="146">
        <v>0.043037974683544304</v>
      </c>
      <c r="J148" s="454"/>
      <c r="K148" s="454"/>
      <c r="L148" s="454"/>
      <c r="M148" s="454"/>
      <c r="N148" s="454"/>
      <c r="O148" s="109"/>
      <c r="P148" s="126"/>
      <c r="Q148" s="69"/>
    </row>
    <row r="149" spans="1:17" ht="12.75">
      <c r="A149" s="125"/>
      <c r="B149" s="177" t="s">
        <v>244</v>
      </c>
      <c r="C149" s="129">
        <v>0</v>
      </c>
      <c r="D149" s="130">
        <v>0.025</v>
      </c>
      <c r="E149" s="130">
        <v>0</v>
      </c>
      <c r="F149" s="130">
        <v>0</v>
      </c>
      <c r="G149" s="130">
        <v>0</v>
      </c>
      <c r="H149" s="146">
        <v>0.007594936708860759</v>
      </c>
      <c r="J149" s="454"/>
      <c r="K149" s="454"/>
      <c r="L149" s="454"/>
      <c r="M149" s="454"/>
      <c r="N149" s="454"/>
      <c r="O149" s="109"/>
      <c r="P149" s="126"/>
      <c r="Q149" s="69"/>
    </row>
    <row r="150" spans="1:17" ht="12.75">
      <c r="A150" s="125"/>
      <c r="B150" s="177" t="s">
        <v>245</v>
      </c>
      <c r="C150" s="129">
        <v>0.051470588235294115</v>
      </c>
      <c r="D150" s="130">
        <v>0.13333333333333333</v>
      </c>
      <c r="E150" s="130">
        <v>0.04054054054054054</v>
      </c>
      <c r="F150" s="130">
        <v>0</v>
      </c>
      <c r="G150" s="130">
        <v>0</v>
      </c>
      <c r="H150" s="146">
        <v>0.06582278481012659</v>
      </c>
      <c r="J150" s="454"/>
      <c r="K150" s="454"/>
      <c r="L150" s="454"/>
      <c r="M150" s="454"/>
      <c r="N150" s="454"/>
      <c r="O150" s="109"/>
      <c r="P150" s="126"/>
      <c r="Q150" s="69"/>
    </row>
    <row r="151" spans="1:17" ht="12.75">
      <c r="A151" s="125"/>
      <c r="B151" s="177" t="s">
        <v>246</v>
      </c>
      <c r="C151" s="129">
        <v>0.03676470588235294</v>
      </c>
      <c r="D151" s="130">
        <v>0.025</v>
      </c>
      <c r="E151" s="130">
        <v>0.013513513513513514</v>
      </c>
      <c r="F151" s="130">
        <v>0.125</v>
      </c>
      <c r="G151" s="130">
        <v>0</v>
      </c>
      <c r="H151" s="146">
        <v>0.030379746835443037</v>
      </c>
      <c r="J151" s="454"/>
      <c r="K151" s="454"/>
      <c r="L151" s="454"/>
      <c r="M151" s="454"/>
      <c r="N151" s="454"/>
      <c r="O151" s="109"/>
      <c r="P151" s="126"/>
      <c r="Q151" s="69"/>
    </row>
    <row r="152" spans="1:17" ht="12.75">
      <c r="A152" s="125"/>
      <c r="B152" s="177" t="s">
        <v>247</v>
      </c>
      <c r="C152" s="129">
        <v>0.029411764705882353</v>
      </c>
      <c r="D152" s="130">
        <v>0.05</v>
      </c>
      <c r="E152" s="130">
        <v>0.013513513513513514</v>
      </c>
      <c r="F152" s="130">
        <v>0.08333333333333333</v>
      </c>
      <c r="G152" s="130">
        <v>0</v>
      </c>
      <c r="H152" s="146">
        <v>0.03291139240506329</v>
      </c>
      <c r="J152" s="454"/>
      <c r="K152" s="454"/>
      <c r="L152" s="454"/>
      <c r="M152" s="454"/>
      <c r="N152" s="454"/>
      <c r="O152" s="109"/>
      <c r="P152" s="126"/>
      <c r="Q152" s="69"/>
    </row>
    <row r="153" spans="1:17" ht="12.75">
      <c r="A153" s="125"/>
      <c r="B153" s="177" t="s">
        <v>248</v>
      </c>
      <c r="C153" s="129">
        <v>0.029411764705882353</v>
      </c>
      <c r="D153" s="130">
        <v>0.24166666666666667</v>
      </c>
      <c r="E153" s="130">
        <v>0</v>
      </c>
      <c r="F153" s="130">
        <v>0.041666666666666664</v>
      </c>
      <c r="G153" s="130">
        <v>0</v>
      </c>
      <c r="H153" s="146">
        <v>0.08607594936708861</v>
      </c>
      <c r="J153" s="454"/>
      <c r="K153" s="454"/>
      <c r="L153" s="454"/>
      <c r="M153" s="454"/>
      <c r="N153" s="454"/>
      <c r="O153" s="109"/>
      <c r="P153" s="126"/>
      <c r="Q153" s="69"/>
    </row>
    <row r="154" spans="1:17" ht="12.75">
      <c r="A154" s="125"/>
      <c r="B154" s="177" t="s">
        <v>249</v>
      </c>
      <c r="C154" s="129">
        <v>0</v>
      </c>
      <c r="D154" s="130">
        <v>0.016666666666666666</v>
      </c>
      <c r="E154" s="130">
        <v>0</v>
      </c>
      <c r="F154" s="130">
        <v>0</v>
      </c>
      <c r="G154" s="130">
        <v>0</v>
      </c>
      <c r="H154" s="146">
        <v>0.005063291139240506</v>
      </c>
      <c r="J154" s="454"/>
      <c r="K154" s="454"/>
      <c r="L154" s="454"/>
      <c r="M154" s="454"/>
      <c r="N154" s="454"/>
      <c r="O154" s="109"/>
      <c r="P154" s="126"/>
      <c r="Q154" s="69"/>
    </row>
    <row r="155" spans="1:17" ht="12.75">
      <c r="A155" s="125"/>
      <c r="B155" s="177" t="s">
        <v>250</v>
      </c>
      <c r="C155" s="129">
        <v>0.11764705882352941</v>
      </c>
      <c r="D155" s="130">
        <v>0.058333333333333334</v>
      </c>
      <c r="E155" s="130">
        <v>0.013513513513513514</v>
      </c>
      <c r="F155" s="130">
        <v>0.125</v>
      </c>
      <c r="G155" s="130">
        <v>0</v>
      </c>
      <c r="H155" s="146">
        <v>0.06835443037974684</v>
      </c>
      <c r="J155" s="454"/>
      <c r="K155" s="454"/>
      <c r="L155" s="454"/>
      <c r="M155" s="454"/>
      <c r="N155" s="454"/>
      <c r="O155" s="109"/>
      <c r="P155" s="126"/>
      <c r="Q155" s="69"/>
    </row>
    <row r="156" spans="1:17" ht="12.75">
      <c r="A156" s="125"/>
      <c r="B156" s="177" t="s">
        <v>251</v>
      </c>
      <c r="C156" s="129">
        <v>0.007352941176470588</v>
      </c>
      <c r="D156" s="130">
        <v>0.025</v>
      </c>
      <c r="E156" s="130">
        <v>0</v>
      </c>
      <c r="F156" s="130">
        <v>0.041666666666666664</v>
      </c>
      <c r="G156" s="130">
        <v>0</v>
      </c>
      <c r="H156" s="146">
        <v>0.012658227848101266</v>
      </c>
      <c r="J156" s="454"/>
      <c r="K156" s="454"/>
      <c r="L156" s="454"/>
      <c r="M156" s="454"/>
      <c r="N156" s="454"/>
      <c r="O156" s="109"/>
      <c r="P156" s="126"/>
      <c r="Q156" s="69"/>
    </row>
    <row r="157" spans="1:17" ht="12.75">
      <c r="A157" s="125"/>
      <c r="B157" s="177" t="s">
        <v>252</v>
      </c>
      <c r="C157" s="129">
        <v>0.007352941176470588</v>
      </c>
      <c r="D157" s="130">
        <v>0</v>
      </c>
      <c r="E157" s="130">
        <v>0.013513513513513514</v>
      </c>
      <c r="F157" s="130">
        <v>0.041666666666666664</v>
      </c>
      <c r="G157" s="130">
        <v>0</v>
      </c>
      <c r="H157" s="146">
        <v>0.007594936708860759</v>
      </c>
      <c r="J157" s="454"/>
      <c r="K157" s="454"/>
      <c r="L157" s="454"/>
      <c r="M157" s="454"/>
      <c r="N157" s="454"/>
      <c r="O157" s="109"/>
      <c r="P157" s="126"/>
      <c r="Q157" s="69"/>
    </row>
    <row r="158" spans="1:17" ht="12.75">
      <c r="A158" s="125"/>
      <c r="B158" s="177" t="s">
        <v>253</v>
      </c>
      <c r="C158" s="129">
        <v>0.27941176470588236</v>
      </c>
      <c r="D158" s="130">
        <v>0.025</v>
      </c>
      <c r="E158" s="130">
        <v>0.6621621621621622</v>
      </c>
      <c r="F158" s="130">
        <v>0</v>
      </c>
      <c r="G158" s="130">
        <v>0</v>
      </c>
      <c r="H158" s="146">
        <v>0.22784810126582278</v>
      </c>
      <c r="J158" s="454"/>
      <c r="K158" s="454"/>
      <c r="L158" s="454"/>
      <c r="M158" s="454"/>
      <c r="N158" s="454"/>
      <c r="O158" s="109"/>
      <c r="P158" s="126"/>
      <c r="Q158" s="69"/>
    </row>
    <row r="159" spans="1:17" ht="12.75">
      <c r="A159" s="125"/>
      <c r="B159" s="177" t="s">
        <v>254</v>
      </c>
      <c r="C159" s="129">
        <v>0.17647058823529413</v>
      </c>
      <c r="D159" s="130">
        <v>0.05</v>
      </c>
      <c r="E159" s="130">
        <v>0.12162162162162163</v>
      </c>
      <c r="F159" s="130">
        <v>0</v>
      </c>
      <c r="G159" s="130">
        <v>1</v>
      </c>
      <c r="H159" s="146">
        <v>0.20253164556962025</v>
      </c>
      <c r="J159" s="454"/>
      <c r="K159" s="454"/>
      <c r="L159" s="454"/>
      <c r="M159" s="454"/>
      <c r="N159" s="454"/>
      <c r="O159" s="109"/>
      <c r="P159" s="126"/>
      <c r="Q159" s="69"/>
    </row>
    <row r="160" spans="1:17" ht="12.75">
      <c r="A160" s="125"/>
      <c r="B160" s="177" t="s">
        <v>255</v>
      </c>
      <c r="C160" s="129">
        <v>0.0661764705882353</v>
      </c>
      <c r="D160" s="130">
        <v>0.016666666666666666</v>
      </c>
      <c r="E160" s="130">
        <v>0</v>
      </c>
      <c r="F160" s="130">
        <v>0</v>
      </c>
      <c r="G160" s="130">
        <v>0</v>
      </c>
      <c r="H160" s="146">
        <v>0.027848101265822784</v>
      </c>
      <c r="J160" s="454"/>
      <c r="K160" s="454"/>
      <c r="L160" s="454"/>
      <c r="M160" s="454"/>
      <c r="N160" s="454"/>
      <c r="O160" s="109"/>
      <c r="P160" s="126"/>
      <c r="Q160" s="69"/>
    </row>
    <row r="161" spans="1:17" ht="12.75">
      <c r="A161" s="125"/>
      <c r="B161" s="177" t="s">
        <v>256</v>
      </c>
      <c r="C161" s="129">
        <v>0.058823529411764705</v>
      </c>
      <c r="D161" s="130">
        <v>0.025</v>
      </c>
      <c r="E161" s="130">
        <v>0.02702702702702703</v>
      </c>
      <c r="F161" s="130">
        <v>0.041666666666666664</v>
      </c>
      <c r="G161" s="130">
        <v>0</v>
      </c>
      <c r="H161" s="146">
        <v>0.035443037974683546</v>
      </c>
      <c r="J161" s="454"/>
      <c r="K161" s="454"/>
      <c r="L161" s="454"/>
      <c r="M161" s="454"/>
      <c r="N161" s="454"/>
      <c r="O161" s="109"/>
      <c r="P161" s="126"/>
      <c r="Q161" s="69"/>
    </row>
    <row r="162" spans="1:17" ht="12.75">
      <c r="A162" s="125"/>
      <c r="B162" s="177" t="s">
        <v>257</v>
      </c>
      <c r="C162" s="129">
        <v>0.08088235294117647</v>
      </c>
      <c r="D162" s="130">
        <v>0.10833333333333334</v>
      </c>
      <c r="E162" s="130">
        <v>0.06756756756756757</v>
      </c>
      <c r="F162" s="130">
        <v>0.041666666666666664</v>
      </c>
      <c r="G162" s="130">
        <v>0</v>
      </c>
      <c r="H162" s="146">
        <v>0.0759493670886076</v>
      </c>
      <c r="J162" s="454"/>
      <c r="K162" s="454"/>
      <c r="L162" s="454"/>
      <c r="M162" s="454"/>
      <c r="N162" s="454"/>
      <c r="O162" s="109"/>
      <c r="P162" s="126"/>
      <c r="Q162" s="69"/>
    </row>
    <row r="163" spans="1:17" ht="12.75">
      <c r="A163" s="125"/>
      <c r="B163" s="177" t="s">
        <v>258</v>
      </c>
      <c r="C163" s="129">
        <v>0.029411764705882353</v>
      </c>
      <c r="D163" s="130">
        <v>0.016666666666666666</v>
      </c>
      <c r="E163" s="130">
        <v>0</v>
      </c>
      <c r="F163" s="130">
        <v>0</v>
      </c>
      <c r="G163" s="130">
        <v>0</v>
      </c>
      <c r="H163" s="146">
        <v>0.015189873417721518</v>
      </c>
      <c r="J163" s="454"/>
      <c r="K163" s="454"/>
      <c r="L163" s="454"/>
      <c r="M163" s="454"/>
      <c r="N163" s="454"/>
      <c r="O163" s="109"/>
      <c r="P163" s="126"/>
      <c r="Q163" s="69"/>
    </row>
    <row r="164" spans="1:17" ht="12.75">
      <c r="A164" s="122"/>
      <c r="B164" s="131" t="s">
        <v>125</v>
      </c>
      <c r="C164" s="141">
        <v>136</v>
      </c>
      <c r="D164" s="131">
        <v>120</v>
      </c>
      <c r="E164" s="131">
        <v>74</v>
      </c>
      <c r="F164" s="131">
        <v>24</v>
      </c>
      <c r="G164" s="131">
        <v>41</v>
      </c>
      <c r="H164" s="110">
        <v>395</v>
      </c>
      <c r="J164" s="454"/>
      <c r="K164" s="454"/>
      <c r="L164" s="454"/>
      <c r="M164" s="454"/>
      <c r="N164" s="454"/>
      <c r="O164" s="454"/>
      <c r="P164" s="126"/>
      <c r="Q164" s="69"/>
    </row>
    <row r="165" spans="3:17" ht="12.75">
      <c r="C165" s="202"/>
      <c r="D165" s="202"/>
      <c r="E165" s="202"/>
      <c r="F165" s="202"/>
      <c r="G165" s="202"/>
      <c r="H165" s="202"/>
      <c r="J165" s="69"/>
      <c r="K165" s="69"/>
      <c r="L165" s="69"/>
      <c r="M165" s="69"/>
      <c r="N165" s="69"/>
      <c r="O165" s="69"/>
      <c r="P165" s="455"/>
      <c r="Q165" s="69"/>
    </row>
    <row r="166" ht="12.75">
      <c r="A166" s="66" t="s">
        <v>41</v>
      </c>
    </row>
    <row r="167" spans="1:2" ht="12.75">
      <c r="A167" s="456">
        <v>38155</v>
      </c>
      <c r="B167" s="456"/>
    </row>
  </sheetData>
  <mergeCells count="1">
    <mergeCell ref="A167:B167"/>
  </mergeCells>
  <printOptions horizontalCentered="1"/>
  <pageMargins left="0.75" right="0.75" top="0.68" bottom="0.57" header="0.5" footer="0.24"/>
  <pageSetup horizontalDpi="300" verticalDpi="300" orientation="portrait" scale="97" r:id="rId2"/>
  <rowBreaks count="1" manualBreakCount="1">
    <brk id="11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5"/>
  <sheetViews>
    <sheetView workbookViewId="0" topLeftCell="A2">
      <selection activeCell="D12" sqref="D12"/>
    </sheetView>
  </sheetViews>
  <sheetFormatPr defaultColWidth="9.140625" defaultRowHeight="12.75"/>
  <cols>
    <col min="1" max="1" width="2.7109375" style="0" customWidth="1"/>
    <col min="2" max="2" width="2.28125" style="0" customWidth="1"/>
    <col min="3" max="3" width="2.421875" style="0" customWidth="1"/>
    <col min="4" max="4" width="2.00390625" style="0" customWidth="1"/>
    <col min="5" max="5" width="1.7109375" style="0" customWidth="1"/>
    <col min="6" max="6" width="1.57421875" style="0" customWidth="1"/>
    <col min="7" max="7" width="2.00390625" style="0" customWidth="1"/>
    <col min="8" max="8" width="1.7109375" style="0" customWidth="1"/>
    <col min="9" max="9" width="1.421875" style="0" customWidth="1"/>
    <col min="10" max="10" width="2.00390625" style="0" customWidth="1"/>
    <col min="11" max="11" width="1.8515625" style="0" customWidth="1"/>
    <col min="19" max="19" width="9.7109375" style="0" customWidth="1"/>
    <col min="28" max="28" width="9.421875" style="0" customWidth="1"/>
    <col min="30" max="30" width="9.421875" style="0" customWidth="1"/>
  </cols>
  <sheetData>
    <row r="1" spans="1:30" ht="18">
      <c r="A1" s="477" t="s">
        <v>87</v>
      </c>
      <c r="B1" s="478"/>
      <c r="C1" s="479" t="s">
        <v>61</v>
      </c>
      <c r="D1" s="479" t="s">
        <v>62</v>
      </c>
      <c r="E1" s="479" t="s">
        <v>63</v>
      </c>
      <c r="F1" s="479" t="s">
        <v>64</v>
      </c>
      <c r="G1" s="479" t="s">
        <v>65</v>
      </c>
      <c r="H1" s="480"/>
      <c r="I1" s="479" t="s">
        <v>21</v>
      </c>
      <c r="J1" s="480"/>
      <c r="K1" s="457" t="s">
        <v>116</v>
      </c>
      <c r="L1" s="457"/>
      <c r="M1" s="457"/>
      <c r="N1" s="457"/>
      <c r="O1" s="457"/>
      <c r="P1" s="457"/>
      <c r="Q1" s="457"/>
      <c r="R1" s="457"/>
      <c r="S1" s="457"/>
      <c r="T1" s="457"/>
      <c r="U1" s="457" t="s">
        <v>116</v>
      </c>
      <c r="V1" s="457"/>
      <c r="W1" s="457"/>
      <c r="X1" s="457"/>
      <c r="Y1" s="457"/>
      <c r="Z1" s="457"/>
      <c r="AA1" s="457"/>
      <c r="AB1" s="457"/>
      <c r="AC1" s="457"/>
      <c r="AD1" s="457"/>
    </row>
    <row r="2" spans="1:30" ht="18.75">
      <c r="A2" s="471"/>
      <c r="B2" s="471" t="s">
        <v>117</v>
      </c>
      <c r="C2" s="475">
        <v>239</v>
      </c>
      <c r="D2" s="475">
        <v>175</v>
      </c>
      <c r="E2" s="475">
        <v>136</v>
      </c>
      <c r="F2" s="475">
        <v>39</v>
      </c>
      <c r="G2" s="475">
        <v>56</v>
      </c>
      <c r="H2" s="480" t="s">
        <v>41</v>
      </c>
      <c r="I2" s="480">
        <v>645</v>
      </c>
      <c r="J2" s="480"/>
      <c r="K2" s="458" t="s">
        <v>118</v>
      </c>
      <c r="L2" s="458"/>
      <c r="M2" s="458"/>
      <c r="N2" s="458"/>
      <c r="O2" s="458"/>
      <c r="P2" s="458"/>
      <c r="Q2" s="458"/>
      <c r="R2" s="458"/>
      <c r="S2" s="458"/>
      <c r="T2" s="458"/>
      <c r="U2" s="458" t="s">
        <v>259</v>
      </c>
      <c r="V2" s="458"/>
      <c r="W2" s="458"/>
      <c r="X2" s="458"/>
      <c r="Y2" s="458"/>
      <c r="Z2" s="458"/>
      <c r="AA2" s="458"/>
      <c r="AB2" s="458"/>
      <c r="AC2" s="458"/>
      <c r="AD2" s="458"/>
    </row>
    <row r="3" spans="1:10" ht="12.75">
      <c r="A3" s="471" t="s">
        <v>119</v>
      </c>
      <c r="B3" s="471" t="s">
        <v>120</v>
      </c>
      <c r="C3" s="471"/>
      <c r="D3" s="471"/>
      <c r="E3" s="471"/>
      <c r="F3" s="471"/>
      <c r="G3" s="471"/>
      <c r="H3" s="480" t="s">
        <v>41</v>
      </c>
      <c r="I3" s="480"/>
      <c r="J3" s="480"/>
    </row>
    <row r="4" spans="1:10" ht="12.75">
      <c r="A4" s="471"/>
      <c r="B4" s="471" t="s">
        <v>121</v>
      </c>
      <c r="C4" s="472">
        <v>0.5882352941176471</v>
      </c>
      <c r="D4" s="472">
        <v>0.7758620689655172</v>
      </c>
      <c r="E4" s="472">
        <v>0.6764705882352942</v>
      </c>
      <c r="F4" s="472">
        <v>0.7692307692307693</v>
      </c>
      <c r="G4" s="472">
        <v>0.8571428571428571</v>
      </c>
      <c r="H4" s="480" t="s">
        <v>41</v>
      </c>
      <c r="I4" s="481">
        <v>0.6920684292379471</v>
      </c>
      <c r="J4" s="480"/>
    </row>
    <row r="5" spans="1:10" ht="12.75">
      <c r="A5" s="471"/>
      <c r="B5" s="471" t="s">
        <v>122</v>
      </c>
      <c r="C5" s="472">
        <v>0.25630252100840334</v>
      </c>
      <c r="D5" s="472">
        <v>0.09195402298850575</v>
      </c>
      <c r="E5" s="472">
        <v>0.17647058823529413</v>
      </c>
      <c r="F5" s="472">
        <v>0.1282051282051282</v>
      </c>
      <c r="G5" s="472">
        <v>0.08928571428571429</v>
      </c>
      <c r="H5" s="480" t="s">
        <v>41</v>
      </c>
      <c r="I5" s="481">
        <v>0.17262830482115085</v>
      </c>
      <c r="J5" s="480"/>
    </row>
    <row r="6" spans="1:10" ht="12.75">
      <c r="A6" s="471"/>
      <c r="B6" s="471" t="s">
        <v>123</v>
      </c>
      <c r="C6" s="472">
        <v>0.058823529411764705</v>
      </c>
      <c r="D6" s="472">
        <v>0.08620689655172414</v>
      </c>
      <c r="E6" s="472">
        <v>0.08088235294117647</v>
      </c>
      <c r="F6" s="472">
        <v>0.07692307692307693</v>
      </c>
      <c r="G6" s="472">
        <v>0.017857142857142856</v>
      </c>
      <c r="H6" s="480" t="s">
        <v>41</v>
      </c>
      <c r="I6" s="481">
        <v>0.06842923794712286</v>
      </c>
      <c r="J6" s="480"/>
    </row>
    <row r="7" spans="1:10" ht="12.75">
      <c r="A7" s="471"/>
      <c r="B7" s="471" t="s">
        <v>124</v>
      </c>
      <c r="C7" s="472">
        <v>0.09663865546218488</v>
      </c>
      <c r="D7" s="472">
        <v>0.04597701149425287</v>
      </c>
      <c r="E7" s="472">
        <v>0.0661764705882353</v>
      </c>
      <c r="F7" s="472">
        <v>0.02564102564102564</v>
      </c>
      <c r="G7" s="472">
        <v>0.03571428571428571</v>
      </c>
      <c r="H7" s="480" t="s">
        <v>41</v>
      </c>
      <c r="I7" s="481">
        <v>0.06687402799377916</v>
      </c>
      <c r="J7" s="480"/>
    </row>
    <row r="8" spans="1:10" ht="12.75">
      <c r="A8" s="471"/>
      <c r="B8" s="475" t="s">
        <v>125</v>
      </c>
      <c r="C8" s="473">
        <v>238</v>
      </c>
      <c r="D8" s="473">
        <v>174</v>
      </c>
      <c r="E8" s="473">
        <v>136</v>
      </c>
      <c r="F8" s="473">
        <v>39</v>
      </c>
      <c r="G8" s="473">
        <v>56</v>
      </c>
      <c r="H8" s="480" t="s">
        <v>41</v>
      </c>
      <c r="I8" s="480">
        <v>643</v>
      </c>
      <c r="J8" s="480"/>
    </row>
    <row r="9" spans="1:10" ht="12.75">
      <c r="A9" s="471"/>
      <c r="B9" s="471"/>
      <c r="C9" s="471"/>
      <c r="D9" s="471"/>
      <c r="E9" s="471"/>
      <c r="F9" s="471"/>
      <c r="G9" s="471"/>
      <c r="H9" s="480"/>
      <c r="I9" s="480"/>
      <c r="J9" s="480"/>
    </row>
    <row r="10" spans="1:10" ht="12.75">
      <c r="A10" s="471"/>
      <c r="B10" s="471"/>
      <c r="C10" s="482"/>
      <c r="D10" s="482"/>
      <c r="E10" s="482"/>
      <c r="F10" s="482"/>
      <c r="G10" s="482"/>
      <c r="H10" s="480"/>
      <c r="I10" s="480"/>
      <c r="J10" s="480"/>
    </row>
    <row r="11" spans="1:10" ht="12.75">
      <c r="A11" s="471"/>
      <c r="B11" s="471"/>
      <c r="C11" s="471"/>
      <c r="D11" s="471"/>
      <c r="E11" s="471"/>
      <c r="F11" s="471"/>
      <c r="G11" s="471"/>
      <c r="H11" s="480"/>
      <c r="I11" s="480"/>
      <c r="J11" s="480"/>
    </row>
    <row r="12" spans="1:10" ht="12.75">
      <c r="A12" s="471"/>
      <c r="B12" s="471" t="s">
        <v>41</v>
      </c>
      <c r="C12" s="471"/>
      <c r="D12" s="471"/>
      <c r="E12" s="471"/>
      <c r="F12" s="471"/>
      <c r="G12" s="471"/>
      <c r="H12" s="480"/>
      <c r="I12" s="480"/>
      <c r="J12" s="480"/>
    </row>
    <row r="13" spans="1:10" ht="12.75">
      <c r="A13" s="471"/>
      <c r="B13" s="471" t="s">
        <v>41</v>
      </c>
      <c r="C13" s="471"/>
      <c r="D13" s="471"/>
      <c r="E13" s="471"/>
      <c r="F13" s="471"/>
      <c r="G13" s="471"/>
      <c r="H13" s="480"/>
      <c r="I13" s="480"/>
      <c r="J13" s="480"/>
    </row>
    <row r="14" spans="1:10" ht="12.75">
      <c r="A14" s="471"/>
      <c r="B14" s="471" t="s">
        <v>41</v>
      </c>
      <c r="C14" s="475">
        <v>201</v>
      </c>
      <c r="D14" s="475">
        <v>151</v>
      </c>
      <c r="E14" s="475">
        <v>116</v>
      </c>
      <c r="F14" s="475">
        <v>35</v>
      </c>
      <c r="G14" s="475">
        <v>53</v>
      </c>
      <c r="H14" s="480" t="s">
        <v>41</v>
      </c>
      <c r="I14" s="480">
        <v>556</v>
      </c>
      <c r="J14" s="480"/>
    </row>
    <row r="15" spans="1:10" ht="12.75">
      <c r="A15" s="471" t="s">
        <v>126</v>
      </c>
      <c r="B15" s="471" t="s">
        <v>127</v>
      </c>
      <c r="C15" s="471"/>
      <c r="D15" s="471"/>
      <c r="E15" s="471"/>
      <c r="F15" s="471"/>
      <c r="G15" s="471"/>
      <c r="H15" s="480" t="s">
        <v>41</v>
      </c>
      <c r="I15" s="480"/>
      <c r="J15" s="480"/>
    </row>
    <row r="16" spans="1:10" ht="12.75">
      <c r="A16" s="471"/>
      <c r="B16" s="471" t="s">
        <v>128</v>
      </c>
      <c r="C16" s="472">
        <v>0.6473684210526316</v>
      </c>
      <c r="D16" s="472">
        <v>0.6595744680851063</v>
      </c>
      <c r="E16" s="472">
        <v>0.8</v>
      </c>
      <c r="F16" s="472">
        <v>0.5757575757575758</v>
      </c>
      <c r="G16" s="472">
        <v>0.5348837209302325</v>
      </c>
      <c r="H16" s="480" t="s">
        <v>41</v>
      </c>
      <c r="I16" s="481">
        <v>0.66796875</v>
      </c>
      <c r="J16" s="480"/>
    </row>
    <row r="17" spans="1:10" ht="12.75">
      <c r="A17" s="471"/>
      <c r="B17" s="471" t="s">
        <v>129</v>
      </c>
      <c r="C17" s="472">
        <v>0.2631578947368421</v>
      </c>
      <c r="D17" s="472">
        <v>0.2907801418439716</v>
      </c>
      <c r="E17" s="472">
        <v>0.12380952380952381</v>
      </c>
      <c r="F17" s="472">
        <v>0.36363636363636365</v>
      </c>
      <c r="G17" s="472">
        <v>0.32558139534883723</v>
      </c>
      <c r="H17" s="480" t="s">
        <v>41</v>
      </c>
      <c r="I17" s="481">
        <v>0.25390625</v>
      </c>
      <c r="J17" s="480"/>
    </row>
    <row r="18" spans="1:10" ht="12.75">
      <c r="A18" s="471"/>
      <c r="B18" s="471" t="s">
        <v>130</v>
      </c>
      <c r="C18" s="472">
        <v>0.08947368421052632</v>
      </c>
      <c r="D18" s="472">
        <v>0.04964539007092199</v>
      </c>
      <c r="E18" s="472">
        <v>0.0761904761904762</v>
      </c>
      <c r="F18" s="472">
        <v>0.06060606060606061</v>
      </c>
      <c r="G18" s="472">
        <v>0.13953488372093023</v>
      </c>
      <c r="H18" s="480" t="s">
        <v>41</v>
      </c>
      <c r="I18" s="481">
        <v>0.078125</v>
      </c>
      <c r="J18" s="480"/>
    </row>
    <row r="19" spans="1:10" ht="12.75">
      <c r="A19" s="480"/>
      <c r="B19" s="480"/>
      <c r="C19" s="473">
        <v>190</v>
      </c>
      <c r="D19" s="473">
        <v>141</v>
      </c>
      <c r="E19" s="473">
        <v>105</v>
      </c>
      <c r="F19" s="473">
        <v>33</v>
      </c>
      <c r="G19" s="473">
        <v>43</v>
      </c>
      <c r="H19" s="480" t="s">
        <v>41</v>
      </c>
      <c r="I19" s="480">
        <v>512</v>
      </c>
      <c r="J19" s="480"/>
    </row>
    <row r="20" spans="1:10" ht="12.75">
      <c r="A20" s="471" t="s">
        <v>131</v>
      </c>
      <c r="B20" s="471" t="s">
        <v>132</v>
      </c>
      <c r="C20" s="482"/>
      <c r="D20" s="482"/>
      <c r="E20" s="482"/>
      <c r="F20" s="482"/>
      <c r="G20" s="482"/>
      <c r="H20" s="480"/>
      <c r="I20" s="482"/>
      <c r="J20" s="480"/>
    </row>
    <row r="21" spans="1:10" ht="12.75">
      <c r="A21" s="471"/>
      <c r="B21" s="483" t="s">
        <v>133</v>
      </c>
      <c r="C21" s="472">
        <v>0.3165829145728643</v>
      </c>
      <c r="D21" s="472">
        <v>0.3333333333333333</v>
      </c>
      <c r="E21" s="472">
        <v>0.6434782608695652</v>
      </c>
      <c r="F21" s="472">
        <v>0.6</v>
      </c>
      <c r="G21" s="472">
        <v>0.8113207547169812</v>
      </c>
      <c r="H21" s="480"/>
      <c r="I21" s="472">
        <v>0.45471014492753625</v>
      </c>
      <c r="J21" s="480"/>
    </row>
    <row r="22" spans="1:10" ht="12.75">
      <c r="A22" s="471"/>
      <c r="B22" s="471" t="s">
        <v>134</v>
      </c>
      <c r="C22" s="472">
        <v>0.3165829145728643</v>
      </c>
      <c r="D22" s="472">
        <v>0.44</v>
      </c>
      <c r="E22" s="472">
        <v>0.17391304347826086</v>
      </c>
      <c r="F22" s="472">
        <v>0.2571428571428571</v>
      </c>
      <c r="G22" s="472">
        <v>0.16981132075471697</v>
      </c>
      <c r="H22" s="480"/>
      <c r="I22" s="472">
        <v>0.302536231884058</v>
      </c>
      <c r="J22" s="480"/>
    </row>
    <row r="23" spans="1:10" ht="12.75">
      <c r="A23" s="471"/>
      <c r="B23" s="471" t="s">
        <v>135</v>
      </c>
      <c r="C23" s="472">
        <v>0.005025125628140704</v>
      </c>
      <c r="D23" s="472">
        <v>0.02</v>
      </c>
      <c r="E23" s="472">
        <v>0</v>
      </c>
      <c r="F23" s="472">
        <v>0</v>
      </c>
      <c r="G23" s="472">
        <v>0</v>
      </c>
      <c r="H23" s="480"/>
      <c r="I23" s="472">
        <v>0.007246376811594203</v>
      </c>
      <c r="J23" s="480"/>
    </row>
    <row r="24" spans="1:10" ht="12.75">
      <c r="A24" s="471"/>
      <c r="B24" s="471" t="s">
        <v>136</v>
      </c>
      <c r="C24" s="472">
        <v>0.15577889447236182</v>
      </c>
      <c r="D24" s="472">
        <v>0.05333333333333334</v>
      </c>
      <c r="E24" s="472">
        <v>0.09565217391304348</v>
      </c>
      <c r="F24" s="472">
        <v>0.05714285714285714</v>
      </c>
      <c r="G24" s="472">
        <v>0</v>
      </c>
      <c r="H24" s="480"/>
      <c r="I24" s="472">
        <v>0.09420289855072464</v>
      </c>
      <c r="J24" s="480"/>
    </row>
    <row r="25" spans="1:10" ht="12.75">
      <c r="A25" s="471" t="s">
        <v>41</v>
      </c>
      <c r="B25" s="484" t="s">
        <v>137</v>
      </c>
      <c r="C25" s="472">
        <v>0.20603015075376885</v>
      </c>
      <c r="D25" s="472">
        <v>0.15333333333333332</v>
      </c>
      <c r="E25" s="472">
        <v>0.08695652173913043</v>
      </c>
      <c r="F25" s="472">
        <v>0.08571428571428572</v>
      </c>
      <c r="G25" s="472">
        <v>0.018867924528301886</v>
      </c>
      <c r="H25" s="480"/>
      <c r="I25" s="472">
        <v>0.14130434782608695</v>
      </c>
      <c r="J25" s="480"/>
    </row>
    <row r="26" spans="1:10" ht="12.75">
      <c r="A26" s="480"/>
      <c r="B26" s="480"/>
      <c r="C26" s="485">
        <v>0.025</v>
      </c>
      <c r="D26" s="485">
        <v>0.026490066225165563</v>
      </c>
      <c r="E26" s="485">
        <v>0.02586206896551724</v>
      </c>
      <c r="F26" s="485">
        <v>0.029411764705882353</v>
      </c>
      <c r="G26" s="485">
        <v>0</v>
      </c>
      <c r="H26" s="480"/>
      <c r="I26" s="475">
        <v>552</v>
      </c>
      <c r="J26" s="480"/>
    </row>
    <row r="27" spans="1:10" ht="12.75">
      <c r="A27" s="471" t="s">
        <v>138</v>
      </c>
      <c r="B27" s="471" t="s">
        <v>139</v>
      </c>
      <c r="C27" s="482"/>
      <c r="D27" s="482"/>
      <c r="E27" s="482"/>
      <c r="F27" s="482"/>
      <c r="G27" s="482"/>
      <c r="H27" s="480"/>
      <c r="I27" s="482"/>
      <c r="J27" s="480"/>
    </row>
    <row r="28" spans="1:10" ht="12.75">
      <c r="A28" s="471"/>
      <c r="B28" s="471" t="s">
        <v>140</v>
      </c>
      <c r="C28" s="472">
        <v>0.255</v>
      </c>
      <c r="D28" s="472">
        <v>0.25165562913907286</v>
      </c>
      <c r="E28" s="472">
        <v>0.3620689655172414</v>
      </c>
      <c r="F28" s="472">
        <v>0.2647058823529412</v>
      </c>
      <c r="G28" s="472">
        <v>0.36538461538461536</v>
      </c>
      <c r="H28" s="480"/>
      <c r="I28" s="472">
        <v>0.2875226039783002</v>
      </c>
      <c r="J28" s="480"/>
    </row>
    <row r="29" spans="1:10" ht="12.75">
      <c r="A29" s="471"/>
      <c r="B29" s="471" t="s">
        <v>141</v>
      </c>
      <c r="C29" s="472">
        <v>0.34</v>
      </c>
      <c r="D29" s="472">
        <v>0.31788079470198677</v>
      </c>
      <c r="E29" s="472">
        <v>0.35344827586206895</v>
      </c>
      <c r="F29" s="472">
        <v>0.5882352941176471</v>
      </c>
      <c r="G29" s="472">
        <v>0.5</v>
      </c>
      <c r="H29" s="480"/>
      <c r="I29" s="472">
        <v>0.3670886075949367</v>
      </c>
      <c r="J29" s="480"/>
    </row>
    <row r="30" spans="1:10" ht="12.75">
      <c r="A30" s="471"/>
      <c r="B30" s="471" t="s">
        <v>142</v>
      </c>
      <c r="C30" s="472">
        <v>0.225</v>
      </c>
      <c r="D30" s="472">
        <v>0.24503311258278146</v>
      </c>
      <c r="E30" s="472">
        <v>0.19827586206896552</v>
      </c>
      <c r="F30" s="472">
        <v>0.029411764705882353</v>
      </c>
      <c r="G30" s="472">
        <v>0.1346153846153846</v>
      </c>
      <c r="H30" s="480"/>
      <c r="I30" s="472">
        <v>0.20433996383363473</v>
      </c>
      <c r="J30" s="480"/>
    </row>
    <row r="31" spans="1:10" ht="12.75">
      <c r="A31" s="471"/>
      <c r="B31" s="471" t="s">
        <v>143</v>
      </c>
      <c r="C31" s="472">
        <v>0.07</v>
      </c>
      <c r="D31" s="472">
        <v>0.09933774834437085</v>
      </c>
      <c r="E31" s="472">
        <v>0.04310344827586207</v>
      </c>
      <c r="F31" s="472">
        <v>0.058823529411764705</v>
      </c>
      <c r="G31" s="472">
        <v>0</v>
      </c>
      <c r="H31" s="480"/>
      <c r="I31" s="472">
        <v>0.0650994575045208</v>
      </c>
      <c r="J31" s="480"/>
    </row>
    <row r="32" spans="1:10" ht="12.75">
      <c r="A32" s="471"/>
      <c r="B32" s="471" t="s">
        <v>144</v>
      </c>
      <c r="C32" s="472">
        <v>0.085</v>
      </c>
      <c r="D32" s="472">
        <v>0.059602649006622516</v>
      </c>
      <c r="E32" s="472">
        <v>0.017241379310344827</v>
      </c>
      <c r="F32" s="472">
        <v>0.029411764705882353</v>
      </c>
      <c r="G32" s="472">
        <v>0</v>
      </c>
      <c r="H32" s="480"/>
      <c r="I32" s="472">
        <v>0.05244122965641953</v>
      </c>
      <c r="J32" s="480"/>
    </row>
    <row r="33" spans="1:10" ht="12.75">
      <c r="A33" s="471"/>
      <c r="B33" s="471" t="s">
        <v>145</v>
      </c>
      <c r="C33" s="472">
        <v>0.025</v>
      </c>
      <c r="D33" s="472">
        <v>0.026490066225165563</v>
      </c>
      <c r="E33" s="472">
        <v>0.02586206896551724</v>
      </c>
      <c r="F33" s="472">
        <v>0.029411764705882353</v>
      </c>
      <c r="G33" s="472">
        <v>0</v>
      </c>
      <c r="H33" s="480"/>
      <c r="I33" s="472">
        <v>0.023508137432188065</v>
      </c>
      <c r="J33" s="480"/>
    </row>
    <row r="34" spans="1:10" ht="12.75">
      <c r="A34" s="480"/>
      <c r="B34" s="480"/>
      <c r="C34" s="473" t="s">
        <v>41</v>
      </c>
      <c r="D34" s="473" t="s">
        <v>41</v>
      </c>
      <c r="E34" s="473" t="s">
        <v>41</v>
      </c>
      <c r="F34" s="473" t="s">
        <v>41</v>
      </c>
      <c r="G34" s="473" t="s">
        <v>41</v>
      </c>
      <c r="H34" s="480"/>
      <c r="I34" s="475">
        <v>553</v>
      </c>
      <c r="J34" s="480"/>
    </row>
    <row r="35" spans="1:10" ht="12.75">
      <c r="A35" s="471" t="s">
        <v>146</v>
      </c>
      <c r="B35" s="486" t="s">
        <v>147</v>
      </c>
      <c r="C35" s="474"/>
      <c r="D35" s="474"/>
      <c r="E35" s="474"/>
      <c r="F35" s="474"/>
      <c r="G35" s="474"/>
      <c r="H35" s="480"/>
      <c r="I35" s="486"/>
      <c r="J35" s="480"/>
    </row>
    <row r="36" spans="1:10" ht="12.75">
      <c r="A36" s="471"/>
      <c r="B36" s="486" t="s">
        <v>148</v>
      </c>
      <c r="C36" s="474"/>
      <c r="D36" s="474"/>
      <c r="E36" s="474"/>
      <c r="F36" s="474"/>
      <c r="G36" s="474"/>
      <c r="H36" s="480"/>
      <c r="I36" s="487"/>
      <c r="J36" s="480"/>
    </row>
    <row r="37" spans="1:10" ht="12.75">
      <c r="A37" s="471"/>
      <c r="B37" s="486" t="s">
        <v>149</v>
      </c>
      <c r="C37" s="472">
        <v>0.09848484848484848</v>
      </c>
      <c r="D37" s="472">
        <v>0.016129032258064516</v>
      </c>
      <c r="E37" s="472">
        <v>0.11627906976744186</v>
      </c>
      <c r="F37" s="472">
        <v>0</v>
      </c>
      <c r="G37" s="472">
        <v>0</v>
      </c>
      <c r="H37" s="480"/>
      <c r="I37" s="472">
        <v>0.06053268765133172</v>
      </c>
      <c r="J37" s="480"/>
    </row>
    <row r="38" spans="1:10" ht="12.75">
      <c r="A38" s="471"/>
      <c r="B38" s="486" t="s">
        <v>150</v>
      </c>
      <c r="C38" s="472">
        <v>0.08333333333333333</v>
      </c>
      <c r="D38" s="472">
        <v>0.07258064516129033</v>
      </c>
      <c r="E38" s="472">
        <v>0.08139534883720931</v>
      </c>
      <c r="F38" s="472">
        <v>0.03571428571428571</v>
      </c>
      <c r="G38" s="472">
        <v>0</v>
      </c>
      <c r="H38" s="480"/>
      <c r="I38" s="472">
        <v>0.06779661016949153</v>
      </c>
      <c r="J38" s="480"/>
    </row>
    <row r="39" spans="1:10" ht="12.75">
      <c r="A39" s="471"/>
      <c r="B39" s="486" t="s">
        <v>151</v>
      </c>
      <c r="C39" s="472">
        <v>0.22727272727272727</v>
      </c>
      <c r="D39" s="472">
        <v>0.20967741935483872</v>
      </c>
      <c r="E39" s="472">
        <v>0.1511627906976744</v>
      </c>
      <c r="F39" s="472">
        <v>0</v>
      </c>
      <c r="G39" s="472">
        <v>0.023255813953488372</v>
      </c>
      <c r="H39" s="480"/>
      <c r="I39" s="472">
        <v>0.1694915254237288</v>
      </c>
      <c r="J39" s="480"/>
    </row>
    <row r="40" spans="1:10" ht="12.75">
      <c r="A40" s="471"/>
      <c r="B40" s="486" t="s">
        <v>152</v>
      </c>
      <c r="C40" s="472">
        <v>0.22727272727272727</v>
      </c>
      <c r="D40" s="472">
        <v>0.18548387096774194</v>
      </c>
      <c r="E40" s="472">
        <v>0.313953488372093</v>
      </c>
      <c r="F40" s="472">
        <v>0</v>
      </c>
      <c r="G40" s="472">
        <v>0.046511627906976744</v>
      </c>
      <c r="H40" s="480"/>
      <c r="I40" s="472">
        <v>0.19854721549636803</v>
      </c>
      <c r="J40" s="480"/>
    </row>
    <row r="41" spans="1:10" ht="12.75">
      <c r="A41" s="471"/>
      <c r="B41" s="486" t="s">
        <v>153</v>
      </c>
      <c r="C41" s="472">
        <v>0.19696969696969696</v>
      </c>
      <c r="D41" s="472">
        <v>0.1774193548387097</v>
      </c>
      <c r="E41" s="472">
        <v>0.29069767441860467</v>
      </c>
      <c r="F41" s="472">
        <v>0</v>
      </c>
      <c r="G41" s="472">
        <v>0.32558139534883723</v>
      </c>
      <c r="H41" s="480"/>
      <c r="I41" s="472">
        <v>0.2106537530266344</v>
      </c>
      <c r="J41" s="480"/>
    </row>
    <row r="42" spans="1:10" ht="12.75">
      <c r="A42" s="471"/>
      <c r="B42" s="486" t="s">
        <v>154</v>
      </c>
      <c r="C42" s="472">
        <v>0.07575757575757576</v>
      </c>
      <c r="D42" s="472">
        <v>0.12096774193548387</v>
      </c>
      <c r="E42" s="472">
        <v>0.03488372093023256</v>
      </c>
      <c r="F42" s="472">
        <v>0.17857142857142858</v>
      </c>
      <c r="G42" s="472">
        <v>0.20930232558139536</v>
      </c>
      <c r="H42" s="480"/>
      <c r="I42" s="472">
        <v>0.1016949152542373</v>
      </c>
      <c r="J42" s="480"/>
    </row>
    <row r="43" spans="1:10" ht="12.75">
      <c r="A43" s="471"/>
      <c r="B43" s="486" t="s">
        <v>155</v>
      </c>
      <c r="C43" s="472">
        <v>0.09090909090909091</v>
      </c>
      <c r="D43" s="472">
        <v>0.21774193548387097</v>
      </c>
      <c r="E43" s="472">
        <v>0.011627906976744186</v>
      </c>
      <c r="F43" s="472">
        <v>0.7857142857142857</v>
      </c>
      <c r="G43" s="472">
        <v>0.3953488372093023</v>
      </c>
      <c r="H43" s="480"/>
      <c r="I43" s="472">
        <v>0.19128329297820823</v>
      </c>
      <c r="J43" s="480"/>
    </row>
    <row r="44" spans="1:10" ht="12.75">
      <c r="A44" s="471"/>
      <c r="B44" s="475" t="s">
        <v>125</v>
      </c>
      <c r="C44" s="475">
        <v>132</v>
      </c>
      <c r="D44" s="475">
        <v>124</v>
      </c>
      <c r="E44" s="475">
        <v>86</v>
      </c>
      <c r="F44" s="475">
        <v>28</v>
      </c>
      <c r="G44" s="475">
        <v>43</v>
      </c>
      <c r="H44" s="480"/>
      <c r="I44" s="475">
        <v>413</v>
      </c>
      <c r="J44" s="480"/>
    </row>
    <row r="45" spans="1:10" ht="12.75">
      <c r="A45" s="471"/>
      <c r="B45" s="475" t="s">
        <v>156</v>
      </c>
      <c r="C45" s="476">
        <v>29586</v>
      </c>
      <c r="D45" s="476">
        <v>32283</v>
      </c>
      <c r="E45" s="476">
        <v>25671</v>
      </c>
      <c r="F45" s="476">
        <v>45922</v>
      </c>
      <c r="G45" s="476">
        <v>38820</v>
      </c>
      <c r="H45" s="480"/>
      <c r="I45" s="476">
        <v>31649</v>
      </c>
      <c r="J45" s="480"/>
    </row>
    <row r="46" spans="1:10" ht="12.75">
      <c r="A46" s="480"/>
      <c r="B46" s="480"/>
      <c r="C46" s="480"/>
      <c r="D46" s="480"/>
      <c r="E46" s="480"/>
      <c r="F46" s="480"/>
      <c r="G46" s="480"/>
      <c r="H46" s="480"/>
      <c r="I46" s="480"/>
      <c r="J46" s="480"/>
    </row>
    <row r="47" spans="1:10" ht="12.75">
      <c r="A47" s="486" t="s">
        <v>157</v>
      </c>
      <c r="B47" s="480"/>
      <c r="C47" s="488" t="s">
        <v>61</v>
      </c>
      <c r="D47" s="488" t="s">
        <v>62</v>
      </c>
      <c r="E47" s="488" t="s">
        <v>63</v>
      </c>
      <c r="F47" s="488" t="s">
        <v>64</v>
      </c>
      <c r="G47" s="488" t="s">
        <v>65</v>
      </c>
      <c r="H47" s="480"/>
      <c r="I47" s="488" t="s">
        <v>21</v>
      </c>
      <c r="J47" s="480"/>
    </row>
    <row r="48" spans="1:10" ht="12.75">
      <c r="A48" s="480"/>
      <c r="B48" s="489" t="s">
        <v>158</v>
      </c>
      <c r="C48" s="472">
        <v>0.12244897959183673</v>
      </c>
      <c r="D48" s="472">
        <v>0.09395973154362416</v>
      </c>
      <c r="E48" s="472">
        <v>0.2672413793103448</v>
      </c>
      <c r="F48" s="472">
        <v>0.11428571428571428</v>
      </c>
      <c r="G48" s="472">
        <v>0.17647058823529413</v>
      </c>
      <c r="H48" s="480"/>
      <c r="I48" s="472">
        <v>0.14990859232175502</v>
      </c>
      <c r="J48" s="480"/>
    </row>
    <row r="49" spans="1:10" ht="12.75">
      <c r="A49" s="480"/>
      <c r="B49" s="489" t="s">
        <v>159</v>
      </c>
      <c r="C49" s="472">
        <v>0.30612244897959184</v>
      </c>
      <c r="D49" s="472">
        <v>0.30201342281879195</v>
      </c>
      <c r="E49" s="472">
        <v>0.3017241379310345</v>
      </c>
      <c r="F49" s="472">
        <v>0.42857142857142855</v>
      </c>
      <c r="G49" s="472">
        <v>0.37254901960784315</v>
      </c>
      <c r="H49" s="480"/>
      <c r="I49" s="472">
        <v>0.3180987202925046</v>
      </c>
      <c r="J49" s="480"/>
    </row>
    <row r="50" spans="1:10" ht="12.75">
      <c r="A50" s="480"/>
      <c r="B50" s="489" t="s">
        <v>160</v>
      </c>
      <c r="C50" s="472">
        <v>0.4030612244897959</v>
      </c>
      <c r="D50" s="472">
        <v>0.48322147651006714</v>
      </c>
      <c r="E50" s="472">
        <v>0.3275862068965517</v>
      </c>
      <c r="F50" s="472">
        <v>0.37142857142857144</v>
      </c>
      <c r="G50" s="472">
        <v>0.4117647058823529</v>
      </c>
      <c r="H50" s="480"/>
      <c r="I50" s="472">
        <v>0.4076782449725777</v>
      </c>
      <c r="J50" s="480"/>
    </row>
    <row r="51" spans="1:10" ht="12.75">
      <c r="A51" s="480"/>
      <c r="B51" s="489" t="s">
        <v>161</v>
      </c>
      <c r="C51" s="472">
        <v>0.08673469387755102</v>
      </c>
      <c r="D51" s="472">
        <v>0.04697986577181208</v>
      </c>
      <c r="E51" s="472">
        <v>0.06896551724137931</v>
      </c>
      <c r="F51" s="472">
        <v>0.02857142857142857</v>
      </c>
      <c r="G51" s="472">
        <v>0.0196078431372549</v>
      </c>
      <c r="H51" s="480"/>
      <c r="I51" s="472">
        <v>0.062157221206581355</v>
      </c>
      <c r="J51" s="480"/>
    </row>
    <row r="52" spans="1:10" ht="12.75">
      <c r="A52" s="480"/>
      <c r="B52" s="489" t="s">
        <v>162</v>
      </c>
      <c r="C52" s="472">
        <v>0.025510204081632654</v>
      </c>
      <c r="D52" s="472">
        <v>0.04697986577181208</v>
      </c>
      <c r="E52" s="472">
        <v>0.008620689655172414</v>
      </c>
      <c r="F52" s="472">
        <v>0.02857142857142857</v>
      </c>
      <c r="G52" s="472">
        <v>0.0196078431372549</v>
      </c>
      <c r="H52" s="480"/>
      <c r="I52" s="472">
        <v>0.027422303473491772</v>
      </c>
      <c r="J52" s="480"/>
    </row>
    <row r="53" spans="1:10" ht="12.75">
      <c r="A53" s="480"/>
      <c r="B53" s="489" t="s">
        <v>163</v>
      </c>
      <c r="C53" s="472">
        <v>0.05612244897959184</v>
      </c>
      <c r="D53" s="472">
        <v>0.026845637583892617</v>
      </c>
      <c r="E53" s="472">
        <v>0.02586206896551724</v>
      </c>
      <c r="F53" s="472">
        <v>0.02857142857142857</v>
      </c>
      <c r="G53" s="472">
        <v>0</v>
      </c>
      <c r="H53" s="480"/>
      <c r="I53" s="472">
        <v>0.03473491773308958</v>
      </c>
      <c r="J53" s="480"/>
    </row>
    <row r="54" spans="1:10" ht="12.75">
      <c r="A54" s="480"/>
      <c r="B54" s="480"/>
      <c r="C54" s="475">
        <v>196</v>
      </c>
      <c r="D54" s="475">
        <v>149</v>
      </c>
      <c r="E54" s="475">
        <v>116</v>
      </c>
      <c r="F54" s="475">
        <v>35</v>
      </c>
      <c r="G54" s="475">
        <v>51</v>
      </c>
      <c r="H54" s="480"/>
      <c r="I54" s="475">
        <v>547</v>
      </c>
      <c r="J54" s="480"/>
    </row>
    <row r="55" spans="1:10" ht="12.75">
      <c r="A55" s="480"/>
      <c r="B55" s="480"/>
      <c r="C55" s="480"/>
      <c r="D55" s="480"/>
      <c r="E55" s="480"/>
      <c r="F55" s="480"/>
      <c r="G55" s="480"/>
      <c r="H55" s="480"/>
      <c r="I55" s="480"/>
      <c r="J55" s="480"/>
    </row>
  </sheetData>
  <mergeCells count="4">
    <mergeCell ref="K1:T1"/>
    <mergeCell ref="K2:T2"/>
    <mergeCell ref="U1:AD1"/>
    <mergeCell ref="U2:AD2"/>
  </mergeCells>
  <printOptions horizontalCentered="1"/>
  <pageMargins left="0.25" right="0.25" top="0.52" bottom="0.17" header="0.5" footer="0.5"/>
  <pageSetup horizontalDpi="600" verticalDpi="600" orientation="portrait" r:id="rId2"/>
  <rowBreaks count="1" manualBreakCount="1">
    <brk id="57" max="255" man="1"/>
  </rowBreaks>
  <colBreaks count="1" manualBreakCount="1">
    <brk id="2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selection activeCell="K16" sqref="K16"/>
    </sheetView>
  </sheetViews>
  <sheetFormatPr defaultColWidth="9.140625" defaultRowHeight="12.75"/>
  <cols>
    <col min="1" max="1" width="3.7109375" style="218" customWidth="1"/>
    <col min="2" max="2" width="36.00390625" style="218" customWidth="1"/>
    <col min="3" max="8" width="10.57421875" style="218" customWidth="1"/>
    <col min="9" max="9" width="11.8515625" style="218" customWidth="1"/>
    <col min="10" max="16384" width="8.00390625" style="218" customWidth="1"/>
  </cols>
  <sheetData>
    <row r="1" spans="1:17" ht="12.75">
      <c r="A1" s="216" t="s">
        <v>0</v>
      </c>
      <c r="B1" s="217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19" t="s">
        <v>1</v>
      </c>
      <c r="B2" s="220"/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267</v>
      </c>
      <c r="B3" s="220"/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8" ht="12.75">
      <c r="A4" s="221" t="s">
        <v>107</v>
      </c>
      <c r="B4" s="222"/>
      <c r="C4" s="126"/>
      <c r="D4" s="126"/>
      <c r="E4" s="126"/>
      <c r="F4" s="126"/>
      <c r="G4" s="126"/>
      <c r="H4" s="126"/>
      <c r="I4" s="139"/>
      <c r="J4" s="126"/>
      <c r="K4" s="126"/>
      <c r="L4" s="126"/>
      <c r="M4" s="126"/>
      <c r="N4" s="126"/>
      <c r="O4" s="126"/>
      <c r="P4" s="126"/>
      <c r="Q4" s="126"/>
      <c r="R4" s="220"/>
    </row>
    <row r="5" spans="1:18" ht="5.25" customHeight="1">
      <c r="A5" s="223"/>
      <c r="B5" s="224"/>
      <c r="C5" s="204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220"/>
      <c r="R5" s="220"/>
    </row>
    <row r="6" spans="1:18" ht="14.25" customHeight="1">
      <c r="A6" s="119" t="s">
        <v>87</v>
      </c>
      <c r="B6" s="120"/>
      <c r="C6" s="62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64" t="s">
        <v>21</v>
      </c>
      <c r="J6" s="126"/>
      <c r="K6" s="109"/>
      <c r="L6" s="109"/>
      <c r="M6" s="109"/>
      <c r="N6" s="109"/>
      <c r="O6" s="109"/>
      <c r="P6" s="109"/>
      <c r="Q6" s="220"/>
      <c r="R6" s="220"/>
    </row>
    <row r="7" spans="1:18" ht="11.25">
      <c r="A7" s="225"/>
      <c r="B7" s="226" t="s">
        <v>117</v>
      </c>
      <c r="C7" s="81">
        <v>239</v>
      </c>
      <c r="D7" s="81">
        <v>175</v>
      </c>
      <c r="E7" s="81">
        <v>136</v>
      </c>
      <c r="F7" s="81">
        <v>39</v>
      </c>
      <c r="G7" s="81">
        <v>56</v>
      </c>
      <c r="H7" s="81"/>
      <c r="I7" s="82">
        <v>645</v>
      </c>
      <c r="J7" s="109"/>
      <c r="K7" s="109"/>
      <c r="L7" s="109"/>
      <c r="M7" s="109"/>
      <c r="N7" s="109"/>
      <c r="O7" s="109"/>
      <c r="P7" s="109"/>
      <c r="Q7" s="109"/>
      <c r="R7" s="220"/>
    </row>
    <row r="8" spans="1:18" ht="11.25">
      <c r="A8" s="227" t="s">
        <v>434</v>
      </c>
      <c r="B8" s="228" t="s">
        <v>268</v>
      </c>
      <c r="C8" s="204"/>
      <c r="D8" s="128"/>
      <c r="E8" s="128"/>
      <c r="F8" s="128"/>
      <c r="G8" s="128"/>
      <c r="H8" s="128"/>
      <c r="I8" s="136"/>
      <c r="J8" s="109"/>
      <c r="K8" s="109"/>
      <c r="L8" s="109"/>
      <c r="M8" s="109"/>
      <c r="N8" s="109"/>
      <c r="O8" s="109"/>
      <c r="P8" s="109"/>
      <c r="Q8" s="109"/>
      <c r="R8" s="220"/>
    </row>
    <row r="9" spans="1:18" ht="11.25">
      <c r="A9" s="227"/>
      <c r="B9" s="228" t="s">
        <v>269</v>
      </c>
      <c r="C9" s="205"/>
      <c r="D9" s="130"/>
      <c r="E9" s="130"/>
      <c r="F9" s="130"/>
      <c r="G9" s="130"/>
      <c r="H9" s="130"/>
      <c r="I9" s="146"/>
      <c r="J9" s="109"/>
      <c r="K9" s="109"/>
      <c r="L9" s="109"/>
      <c r="M9" s="109"/>
      <c r="N9" s="109"/>
      <c r="O9" s="109"/>
      <c r="P9" s="109"/>
      <c r="Q9" s="109"/>
      <c r="R9" s="220"/>
    </row>
    <row r="10" spans="1:18" ht="11.25">
      <c r="A10" s="229"/>
      <c r="B10" s="230" t="s">
        <v>270</v>
      </c>
      <c r="C10" s="205">
        <v>0.2851063829787234</v>
      </c>
      <c r="D10" s="205">
        <v>0.16091954022988506</v>
      </c>
      <c r="E10" s="205">
        <v>0.15441176470588236</v>
      </c>
      <c r="F10" s="205">
        <v>0.1794871794871795</v>
      </c>
      <c r="G10" s="205">
        <v>0.07142857142857142</v>
      </c>
      <c r="H10" s="130"/>
      <c r="I10" s="206">
        <v>0.1984375</v>
      </c>
      <c r="J10" s="109"/>
      <c r="K10" s="109"/>
      <c r="L10" s="109"/>
      <c r="M10" s="109"/>
      <c r="N10" s="109"/>
      <c r="O10" s="109"/>
      <c r="P10" s="109"/>
      <c r="Q10" s="235"/>
      <c r="R10" s="220"/>
    </row>
    <row r="11" spans="1:18" ht="11.25">
      <c r="A11" s="229"/>
      <c r="B11" s="230" t="s">
        <v>271</v>
      </c>
      <c r="C11" s="205">
        <v>0.15319148936170213</v>
      </c>
      <c r="D11" s="205">
        <v>0.08620689655172414</v>
      </c>
      <c r="E11" s="205">
        <v>0.125</v>
      </c>
      <c r="F11" s="205">
        <v>0.10256410256410256</v>
      </c>
      <c r="G11" s="205">
        <v>0.03571428571428571</v>
      </c>
      <c r="H11" s="130"/>
      <c r="I11" s="206">
        <v>0.115625</v>
      </c>
      <c r="J11" s="109"/>
      <c r="K11" s="109"/>
      <c r="L11" s="109"/>
      <c r="M11" s="109"/>
      <c r="N11" s="109"/>
      <c r="O11" s="109"/>
      <c r="P11" s="109"/>
      <c r="Q11" s="235"/>
      <c r="R11" s="220"/>
    </row>
    <row r="12" spans="1:18" ht="11.25">
      <c r="A12" s="229"/>
      <c r="B12" s="230" t="s">
        <v>272</v>
      </c>
      <c r="C12" s="207">
        <v>0.5617021276595745</v>
      </c>
      <c r="D12" s="205">
        <v>0.7528735632183908</v>
      </c>
      <c r="E12" s="205">
        <v>0.7205882352941176</v>
      </c>
      <c r="F12" s="205">
        <v>0.717948717948718</v>
      </c>
      <c r="G12" s="205">
        <v>0.8928571428571429</v>
      </c>
      <c r="H12" s="130"/>
      <c r="I12" s="206">
        <v>0.6859375</v>
      </c>
      <c r="J12" s="109"/>
      <c r="K12" s="109"/>
      <c r="L12" s="109"/>
      <c r="M12" s="109"/>
      <c r="N12" s="109"/>
      <c r="O12" s="109"/>
      <c r="P12" s="109"/>
      <c r="Q12" s="235"/>
      <c r="R12" s="220"/>
    </row>
    <row r="13" spans="1:18" ht="11.25">
      <c r="A13" s="231"/>
      <c r="B13" s="232" t="s">
        <v>125</v>
      </c>
      <c r="C13" s="208">
        <v>235</v>
      </c>
      <c r="D13" s="208">
        <v>174</v>
      </c>
      <c r="E13" s="208">
        <v>136</v>
      </c>
      <c r="F13" s="208">
        <v>39</v>
      </c>
      <c r="G13" s="208">
        <v>56</v>
      </c>
      <c r="H13" s="143"/>
      <c r="I13" s="209">
        <v>640</v>
      </c>
      <c r="J13" s="109"/>
      <c r="K13" s="109"/>
      <c r="L13" s="109"/>
      <c r="M13" s="109"/>
      <c r="N13" s="109"/>
      <c r="O13" s="109"/>
      <c r="P13" s="109"/>
      <c r="Q13" s="235"/>
      <c r="R13" s="220"/>
    </row>
    <row r="14" spans="1:18" ht="22.5">
      <c r="A14" s="233" t="s">
        <v>273</v>
      </c>
      <c r="B14" s="234" t="s">
        <v>274</v>
      </c>
      <c r="C14" s="210"/>
      <c r="D14" s="211"/>
      <c r="E14" s="211"/>
      <c r="F14" s="211"/>
      <c r="G14" s="211"/>
      <c r="H14" s="211"/>
      <c r="I14" s="212"/>
      <c r="J14" s="109"/>
      <c r="K14" s="109"/>
      <c r="L14" s="109"/>
      <c r="M14" s="109"/>
      <c r="N14" s="109"/>
      <c r="O14" s="109"/>
      <c r="P14" s="109"/>
      <c r="Q14" s="235"/>
      <c r="R14" s="220"/>
    </row>
    <row r="15" spans="1:18" ht="11.25">
      <c r="A15" s="227"/>
      <c r="B15" s="234" t="s">
        <v>275</v>
      </c>
      <c r="C15" s="207">
        <v>0.7209302325581395</v>
      </c>
      <c r="D15" s="205">
        <v>0.6029411764705882</v>
      </c>
      <c r="E15" s="205">
        <v>0.5714285714285714</v>
      </c>
      <c r="F15" s="205">
        <v>0.6428571428571429</v>
      </c>
      <c r="G15" s="205">
        <v>0.2777777777777778</v>
      </c>
      <c r="H15" s="130"/>
      <c r="I15" s="206">
        <v>0.631578947368421</v>
      </c>
      <c r="J15" s="109"/>
      <c r="K15" s="109"/>
      <c r="L15" s="109"/>
      <c r="M15" s="109"/>
      <c r="N15" s="109"/>
      <c r="O15" s="109"/>
      <c r="P15" s="109"/>
      <c r="Q15" s="235"/>
      <c r="R15" s="220"/>
    </row>
    <row r="16" spans="1:18" ht="11.25">
      <c r="A16" s="229"/>
      <c r="B16" s="235" t="s">
        <v>272</v>
      </c>
      <c r="C16" s="207">
        <v>0.27906976744186046</v>
      </c>
      <c r="D16" s="205">
        <v>0.39705882352941174</v>
      </c>
      <c r="E16" s="205">
        <v>0.42857142857142855</v>
      </c>
      <c r="F16" s="205">
        <v>0.35714285714285715</v>
      </c>
      <c r="G16" s="205">
        <v>0.7222222222222222</v>
      </c>
      <c r="H16" s="130"/>
      <c r="I16" s="206">
        <v>0.3684210526315789</v>
      </c>
      <c r="J16" s="109"/>
      <c r="K16" s="109"/>
      <c r="L16" s="109"/>
      <c r="M16" s="109"/>
      <c r="N16" s="109"/>
      <c r="O16" s="109"/>
      <c r="P16" s="109"/>
      <c r="Q16" s="235"/>
      <c r="R16" s="220"/>
    </row>
    <row r="17" spans="1:18" ht="11.25">
      <c r="A17" s="231"/>
      <c r="B17" s="236" t="s">
        <v>125</v>
      </c>
      <c r="C17" s="213">
        <v>129</v>
      </c>
      <c r="D17" s="214">
        <v>68</v>
      </c>
      <c r="E17" s="214">
        <v>56</v>
      </c>
      <c r="F17" s="214">
        <v>14</v>
      </c>
      <c r="G17" s="214">
        <v>18</v>
      </c>
      <c r="H17" s="133"/>
      <c r="I17" s="215">
        <v>285</v>
      </c>
      <c r="J17" s="109"/>
      <c r="K17" s="109"/>
      <c r="L17" s="109"/>
      <c r="M17" s="109"/>
      <c r="N17" s="109"/>
      <c r="O17" s="109"/>
      <c r="P17" s="109"/>
      <c r="Q17" s="235"/>
      <c r="R17" s="220"/>
    </row>
    <row r="18" spans="1:18" ht="2.25" customHeight="1">
      <c r="A18" s="225"/>
      <c r="B18" s="237"/>
      <c r="C18" s="238"/>
      <c r="D18" s="222"/>
      <c r="E18" s="222"/>
      <c r="F18" s="222"/>
      <c r="G18" s="222"/>
      <c r="H18" s="222"/>
      <c r="I18" s="239"/>
      <c r="J18" s="220"/>
      <c r="K18" s="220"/>
      <c r="L18" s="220"/>
      <c r="M18" s="220"/>
      <c r="N18" s="220"/>
      <c r="O18" s="220"/>
      <c r="P18" s="220"/>
      <c r="Q18" s="220"/>
      <c r="R18" s="220"/>
    </row>
    <row r="19" spans="1:18" ht="45">
      <c r="A19" s="231"/>
      <c r="B19" s="240" t="s">
        <v>276</v>
      </c>
      <c r="C19" s="241">
        <v>93</v>
      </c>
      <c r="D19" s="242">
        <v>41</v>
      </c>
      <c r="E19" s="242">
        <v>32</v>
      </c>
      <c r="F19" s="242">
        <v>9</v>
      </c>
      <c r="G19" s="242">
        <v>5</v>
      </c>
      <c r="H19" s="243"/>
      <c r="I19" s="244">
        <v>174</v>
      </c>
      <c r="J19" s="220"/>
      <c r="K19" s="220"/>
      <c r="L19" s="220"/>
      <c r="M19" s="220"/>
      <c r="N19" s="220"/>
      <c r="O19" s="220"/>
      <c r="P19" s="220"/>
      <c r="Q19" s="220"/>
      <c r="R19" s="220"/>
    </row>
    <row r="20" spans="1:18" ht="11.25">
      <c r="A20" s="227" t="s">
        <v>435</v>
      </c>
      <c r="B20" s="245" t="s">
        <v>277</v>
      </c>
      <c r="C20" s="246"/>
      <c r="D20" s="246"/>
      <c r="E20" s="246"/>
      <c r="F20" s="246"/>
      <c r="G20" s="246"/>
      <c r="H20" s="246"/>
      <c r="I20" s="247"/>
      <c r="J20" s="220"/>
      <c r="K20" s="220"/>
      <c r="L20" s="220"/>
      <c r="M20" s="220"/>
      <c r="N20" s="220"/>
      <c r="O20" s="220"/>
      <c r="P20" s="220"/>
      <c r="Q20" s="220"/>
      <c r="R20" s="220"/>
    </row>
    <row r="21" spans="1:18" ht="11.25">
      <c r="A21" s="229"/>
      <c r="B21" s="248" t="s">
        <v>278</v>
      </c>
      <c r="C21" s="205">
        <v>0.021505376344086023</v>
      </c>
      <c r="D21" s="205">
        <v>0</v>
      </c>
      <c r="E21" s="205">
        <v>0</v>
      </c>
      <c r="F21" s="205">
        <v>0</v>
      </c>
      <c r="G21" s="205">
        <v>0</v>
      </c>
      <c r="H21" s="91"/>
      <c r="I21" s="206">
        <v>0.0111731843575419</v>
      </c>
      <c r="J21" s="220"/>
      <c r="K21" s="220"/>
      <c r="L21" s="220"/>
      <c r="M21" s="220"/>
      <c r="N21" s="220"/>
      <c r="O21" s="220"/>
      <c r="P21" s="220"/>
      <c r="Q21" s="220"/>
      <c r="R21" s="220"/>
    </row>
    <row r="22" spans="1:18" ht="11.25">
      <c r="A22" s="229"/>
      <c r="B22" s="230" t="s">
        <v>279</v>
      </c>
      <c r="C22" s="205">
        <v>0.021505376344086023</v>
      </c>
      <c r="D22" s="205">
        <v>0.024390243902439025</v>
      </c>
      <c r="E22" s="205">
        <v>0.03225806451612903</v>
      </c>
      <c r="F22" s="205">
        <v>0.1111111111111111</v>
      </c>
      <c r="G22" s="205">
        <v>0</v>
      </c>
      <c r="H22" s="91"/>
      <c r="I22" s="206">
        <v>0.027932960893854747</v>
      </c>
      <c r="J22" s="220"/>
      <c r="K22" s="220"/>
      <c r="L22" s="220"/>
      <c r="M22" s="220"/>
      <c r="N22" s="220"/>
      <c r="O22" s="220"/>
      <c r="P22" s="220"/>
      <c r="Q22" s="235"/>
      <c r="R22" s="220"/>
    </row>
    <row r="23" spans="1:18" ht="11.25">
      <c r="A23" s="229"/>
      <c r="B23" s="248" t="s">
        <v>280</v>
      </c>
      <c r="C23" s="205">
        <v>0.5268817204301075</v>
      </c>
      <c r="D23" s="205">
        <v>0.1951219512195122</v>
      </c>
      <c r="E23" s="205">
        <v>0.6451612903225806</v>
      </c>
      <c r="F23" s="205">
        <v>0.5555555555555556</v>
      </c>
      <c r="G23" s="205">
        <v>0.4</v>
      </c>
      <c r="H23" s="91"/>
      <c r="I23" s="206">
        <v>0.4692737430167598</v>
      </c>
      <c r="J23" s="220"/>
      <c r="K23" s="220"/>
      <c r="L23" s="220"/>
      <c r="M23" s="220"/>
      <c r="N23" s="220"/>
      <c r="O23" s="220"/>
      <c r="P23" s="220"/>
      <c r="Q23" s="220"/>
      <c r="R23" s="220"/>
    </row>
    <row r="24" spans="1:18" ht="11.25">
      <c r="A24" s="229"/>
      <c r="B24" s="248" t="s">
        <v>281</v>
      </c>
      <c r="C24" s="205">
        <v>0.25806451612903225</v>
      </c>
      <c r="D24" s="205">
        <v>0.6341463414634146</v>
      </c>
      <c r="E24" s="205">
        <v>0.12903225806451613</v>
      </c>
      <c r="F24" s="205">
        <v>0.3333333333333333</v>
      </c>
      <c r="G24" s="205">
        <v>0.4</v>
      </c>
      <c r="H24" s="91"/>
      <c r="I24" s="206">
        <v>0.329608938547486</v>
      </c>
      <c r="J24" s="220"/>
      <c r="K24" s="220"/>
      <c r="L24" s="220"/>
      <c r="M24" s="220"/>
      <c r="N24" s="220"/>
      <c r="O24" s="220"/>
      <c r="P24" s="220"/>
      <c r="Q24" s="220"/>
      <c r="R24" s="220"/>
    </row>
    <row r="25" spans="1:18" ht="11.25">
      <c r="A25" s="229"/>
      <c r="B25" s="248" t="s">
        <v>282</v>
      </c>
      <c r="C25" s="205">
        <v>0.010752688172043012</v>
      </c>
      <c r="D25" s="205">
        <v>0</v>
      </c>
      <c r="E25" s="205">
        <v>0</v>
      </c>
      <c r="F25" s="205">
        <v>0</v>
      </c>
      <c r="G25" s="205">
        <v>0</v>
      </c>
      <c r="H25" s="91"/>
      <c r="I25" s="206">
        <v>0.00558659217877095</v>
      </c>
      <c r="J25" s="220"/>
      <c r="K25" s="220"/>
      <c r="L25" s="220"/>
      <c r="M25" s="220"/>
      <c r="N25" s="220"/>
      <c r="O25" s="220"/>
      <c r="P25" s="220"/>
      <c r="Q25" s="220"/>
      <c r="R25" s="220"/>
    </row>
    <row r="26" spans="1:18" ht="11.25">
      <c r="A26" s="229"/>
      <c r="B26" s="248" t="s">
        <v>283</v>
      </c>
      <c r="C26" s="205">
        <v>0.043010752688172046</v>
      </c>
      <c r="D26" s="205">
        <v>0.024390243902439025</v>
      </c>
      <c r="E26" s="205">
        <v>0</v>
      </c>
      <c r="F26" s="205">
        <v>0</v>
      </c>
      <c r="G26" s="205">
        <v>0</v>
      </c>
      <c r="H26" s="91"/>
      <c r="I26" s="206">
        <v>0.027932960893854747</v>
      </c>
      <c r="J26" s="220"/>
      <c r="K26" s="220"/>
      <c r="L26" s="220"/>
      <c r="M26" s="220"/>
      <c r="N26" s="220"/>
      <c r="O26" s="220"/>
      <c r="P26" s="220"/>
      <c r="Q26" s="220"/>
      <c r="R26" s="220"/>
    </row>
    <row r="27" spans="1:18" ht="11.25">
      <c r="A27" s="229"/>
      <c r="B27" s="248" t="s">
        <v>284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91"/>
      <c r="I27" s="206">
        <v>0</v>
      </c>
      <c r="J27" s="220"/>
      <c r="K27" s="220"/>
      <c r="L27" s="220"/>
      <c r="M27" s="220"/>
      <c r="N27" s="220"/>
      <c r="O27" s="220"/>
      <c r="P27" s="220"/>
      <c r="Q27" s="220"/>
      <c r="R27" s="220"/>
    </row>
    <row r="28" spans="1:18" ht="11.25">
      <c r="A28" s="229"/>
      <c r="B28" s="248" t="s">
        <v>285</v>
      </c>
      <c r="C28" s="205">
        <v>0.021505376344086023</v>
      </c>
      <c r="D28" s="205">
        <v>0.07317073170731707</v>
      </c>
      <c r="E28" s="205">
        <v>0</v>
      </c>
      <c r="F28" s="205">
        <v>0</v>
      </c>
      <c r="G28" s="205">
        <v>0.2</v>
      </c>
      <c r="H28" s="91"/>
      <c r="I28" s="206">
        <v>0.0335195530726257</v>
      </c>
      <c r="J28" s="220"/>
      <c r="K28" s="220"/>
      <c r="L28" s="220"/>
      <c r="M28" s="220"/>
      <c r="N28" s="220"/>
      <c r="O28" s="220"/>
      <c r="P28" s="220"/>
      <c r="Q28" s="220"/>
      <c r="R28" s="220"/>
    </row>
    <row r="29" spans="1:18" ht="11.25">
      <c r="A29" s="229"/>
      <c r="B29" s="248" t="s">
        <v>286</v>
      </c>
      <c r="C29" s="205">
        <v>0.053763440860215055</v>
      </c>
      <c r="D29" s="205">
        <v>0</v>
      </c>
      <c r="E29" s="205">
        <v>0.03225806451612903</v>
      </c>
      <c r="F29" s="205">
        <v>0</v>
      </c>
      <c r="G29" s="205">
        <v>0</v>
      </c>
      <c r="H29" s="91"/>
      <c r="I29" s="206">
        <v>0.0335195530726257</v>
      </c>
      <c r="J29" s="220"/>
      <c r="K29" s="220"/>
      <c r="L29" s="220"/>
      <c r="M29" s="220"/>
      <c r="N29" s="220"/>
      <c r="O29" s="220"/>
      <c r="P29" s="220"/>
      <c r="Q29" s="220"/>
      <c r="R29" s="220"/>
    </row>
    <row r="30" spans="1:18" ht="11.25">
      <c r="A30" s="229"/>
      <c r="B30" s="248" t="s">
        <v>130</v>
      </c>
      <c r="C30" s="207">
        <v>0.043010752688172046</v>
      </c>
      <c r="D30" s="205">
        <v>0.04878048780487805</v>
      </c>
      <c r="E30" s="205">
        <v>0.16129032258064516</v>
      </c>
      <c r="F30" s="205">
        <v>0</v>
      </c>
      <c r="G30" s="205">
        <v>0</v>
      </c>
      <c r="H30" s="91"/>
      <c r="I30" s="206">
        <v>0.061452513966480445</v>
      </c>
      <c r="J30" s="220"/>
      <c r="K30" s="220"/>
      <c r="L30" s="220"/>
      <c r="M30" s="220"/>
      <c r="N30" s="220"/>
      <c r="O30" s="220"/>
      <c r="P30" s="220"/>
      <c r="Q30" s="220"/>
      <c r="R30" s="220"/>
    </row>
    <row r="31" spans="1:18" ht="11.25">
      <c r="A31" s="231"/>
      <c r="B31" s="232" t="s">
        <v>125</v>
      </c>
      <c r="C31" s="249">
        <v>93</v>
      </c>
      <c r="D31" s="250">
        <v>41</v>
      </c>
      <c r="E31" s="250">
        <v>31</v>
      </c>
      <c r="F31" s="250">
        <v>9</v>
      </c>
      <c r="G31" s="250">
        <v>5</v>
      </c>
      <c r="H31" s="251"/>
      <c r="I31" s="252">
        <v>179</v>
      </c>
      <c r="J31" s="220"/>
      <c r="K31" s="220"/>
      <c r="L31" s="220"/>
      <c r="M31" s="220"/>
      <c r="N31" s="220"/>
      <c r="O31" s="220"/>
      <c r="P31" s="220"/>
      <c r="Q31" s="220"/>
      <c r="R31" s="220"/>
    </row>
    <row r="32" spans="1:18" ht="11.25">
      <c r="A32" s="227" t="s">
        <v>436</v>
      </c>
      <c r="B32" s="253" t="s">
        <v>287</v>
      </c>
      <c r="C32" s="254"/>
      <c r="D32" s="254"/>
      <c r="E32" s="254"/>
      <c r="F32" s="254"/>
      <c r="G32" s="254"/>
      <c r="H32" s="254"/>
      <c r="I32" s="255"/>
      <c r="J32" s="220"/>
      <c r="K32" s="220"/>
      <c r="L32" s="220"/>
      <c r="M32" s="220"/>
      <c r="N32" s="220"/>
      <c r="O32" s="220"/>
      <c r="P32" s="220"/>
      <c r="Q32" s="220"/>
      <c r="R32" s="220"/>
    </row>
    <row r="33" spans="1:18" ht="11.25">
      <c r="A33" s="229"/>
      <c r="B33" s="248" t="s">
        <v>288</v>
      </c>
      <c r="C33" s="256"/>
      <c r="D33" s="257"/>
      <c r="E33" s="257"/>
      <c r="F33" s="257"/>
      <c r="G33" s="257"/>
      <c r="H33" s="257"/>
      <c r="I33" s="258"/>
      <c r="J33" s="220"/>
      <c r="K33" s="220"/>
      <c r="L33" s="220"/>
      <c r="M33" s="220"/>
      <c r="N33" s="220"/>
      <c r="O33" s="220"/>
      <c r="P33" s="220"/>
      <c r="Q33" s="220"/>
      <c r="R33" s="220"/>
    </row>
    <row r="34" spans="1:18" ht="11.25">
      <c r="A34" s="229"/>
      <c r="B34" s="248" t="s">
        <v>261</v>
      </c>
      <c r="C34" s="205">
        <v>0.2608695652173913</v>
      </c>
      <c r="D34" s="205">
        <v>0.34146341463414637</v>
      </c>
      <c r="E34" s="205">
        <v>0.34375</v>
      </c>
      <c r="F34" s="205">
        <v>0.1111111111111111</v>
      </c>
      <c r="G34" s="205">
        <v>0.2</v>
      </c>
      <c r="H34" s="91"/>
      <c r="I34" s="206">
        <v>0.2849162011173184</v>
      </c>
      <c r="J34" s="220"/>
      <c r="K34" s="257"/>
      <c r="L34" s="257"/>
      <c r="M34" s="257"/>
      <c r="N34" s="257"/>
      <c r="O34" s="257"/>
      <c r="P34" s="257"/>
      <c r="Q34" s="220"/>
      <c r="R34" s="220"/>
    </row>
    <row r="35" spans="1:18" ht="11.25">
      <c r="A35" s="229"/>
      <c r="B35" s="248" t="s">
        <v>265</v>
      </c>
      <c r="C35" s="205">
        <v>0.391304347826087</v>
      </c>
      <c r="D35" s="205">
        <v>0.3902439024390244</v>
      </c>
      <c r="E35" s="205">
        <v>0.40625</v>
      </c>
      <c r="F35" s="205">
        <v>0.6666666666666666</v>
      </c>
      <c r="G35" s="205">
        <v>0</v>
      </c>
      <c r="H35" s="91"/>
      <c r="I35" s="206">
        <v>0.39664804469273746</v>
      </c>
      <c r="J35" s="220"/>
      <c r="K35" s="257"/>
      <c r="L35" s="257"/>
      <c r="M35" s="257"/>
      <c r="N35" s="257"/>
      <c r="O35" s="257"/>
      <c r="P35" s="257"/>
      <c r="Q35" s="220"/>
      <c r="R35" s="220"/>
    </row>
    <row r="36" spans="1:18" ht="11.25">
      <c r="A36" s="229"/>
      <c r="B36" s="248" t="s">
        <v>262</v>
      </c>
      <c r="C36" s="205">
        <v>0.29347826086956524</v>
      </c>
      <c r="D36" s="205">
        <v>0.17073170731707318</v>
      </c>
      <c r="E36" s="205">
        <v>0.1875</v>
      </c>
      <c r="F36" s="205">
        <v>0.2222222222222222</v>
      </c>
      <c r="G36" s="205">
        <v>0.6</v>
      </c>
      <c r="H36" s="91"/>
      <c r="I36" s="206">
        <v>0.25139664804469275</v>
      </c>
      <c r="J36" s="220"/>
      <c r="K36" s="257"/>
      <c r="L36" s="257"/>
      <c r="M36" s="257"/>
      <c r="N36" s="257"/>
      <c r="O36" s="257"/>
      <c r="P36" s="257"/>
      <c r="Q36" s="220"/>
      <c r="R36" s="220"/>
    </row>
    <row r="37" spans="1:18" ht="11.25">
      <c r="A37" s="229"/>
      <c r="B37" s="248" t="s">
        <v>263</v>
      </c>
      <c r="C37" s="205">
        <v>0.03260869565217391</v>
      </c>
      <c r="D37" s="205">
        <v>0.07317073170731707</v>
      </c>
      <c r="E37" s="205">
        <v>0.03125</v>
      </c>
      <c r="F37" s="205">
        <v>0</v>
      </c>
      <c r="G37" s="205">
        <v>0</v>
      </c>
      <c r="H37" s="91"/>
      <c r="I37" s="206">
        <v>0.03910614525139665</v>
      </c>
      <c r="J37" s="220"/>
      <c r="K37" s="257"/>
      <c r="L37" s="257"/>
      <c r="M37" s="257"/>
      <c r="N37" s="257"/>
      <c r="O37" s="257"/>
      <c r="P37" s="257"/>
      <c r="Q37" s="220"/>
      <c r="R37" s="220"/>
    </row>
    <row r="38" spans="1:18" ht="11.25">
      <c r="A38" s="229"/>
      <c r="B38" s="248" t="s">
        <v>264</v>
      </c>
      <c r="C38" s="205">
        <v>0.010869565217391304</v>
      </c>
      <c r="D38" s="205">
        <v>0.024390243902439025</v>
      </c>
      <c r="E38" s="205">
        <v>0</v>
      </c>
      <c r="F38" s="205">
        <v>0</v>
      </c>
      <c r="G38" s="205">
        <v>0</v>
      </c>
      <c r="H38" s="91"/>
      <c r="I38" s="206">
        <v>0.0111731843575419</v>
      </c>
      <c r="J38" s="220"/>
      <c r="K38" s="257"/>
      <c r="L38" s="257"/>
      <c r="M38" s="257"/>
      <c r="N38" s="257"/>
      <c r="O38" s="257"/>
      <c r="P38" s="257"/>
      <c r="Q38" s="220"/>
      <c r="R38" s="220"/>
    </row>
    <row r="39" spans="1:18" ht="11.25">
      <c r="A39" s="229"/>
      <c r="B39" s="248" t="s">
        <v>266</v>
      </c>
      <c r="C39" s="205">
        <v>0.010869565217391304</v>
      </c>
      <c r="D39" s="205">
        <v>0</v>
      </c>
      <c r="E39" s="205">
        <v>0.03125</v>
      </c>
      <c r="F39" s="205">
        <v>0</v>
      </c>
      <c r="G39" s="205">
        <v>0.2</v>
      </c>
      <c r="H39" s="91"/>
      <c r="I39" s="206">
        <v>0.01675977653631285</v>
      </c>
      <c r="J39" s="220"/>
      <c r="K39" s="257"/>
      <c r="L39" s="257"/>
      <c r="M39" s="257"/>
      <c r="N39" s="257"/>
      <c r="O39" s="257"/>
      <c r="P39" s="257"/>
      <c r="Q39" s="220"/>
      <c r="R39" s="220"/>
    </row>
    <row r="40" spans="1:18" ht="11.25">
      <c r="A40" s="231"/>
      <c r="B40" s="232" t="s">
        <v>125</v>
      </c>
      <c r="C40" s="259">
        <v>92</v>
      </c>
      <c r="D40" s="259">
        <v>41</v>
      </c>
      <c r="E40" s="259">
        <v>32</v>
      </c>
      <c r="F40" s="259">
        <v>9</v>
      </c>
      <c r="G40" s="259">
        <v>5</v>
      </c>
      <c r="H40" s="251"/>
      <c r="I40" s="260">
        <v>179</v>
      </c>
      <c r="J40" s="220"/>
      <c r="K40" s="257"/>
      <c r="L40" s="257"/>
      <c r="M40" s="257"/>
      <c r="N40" s="257"/>
      <c r="O40" s="257"/>
      <c r="P40" s="257"/>
      <c r="Q40" s="220"/>
      <c r="R40" s="220"/>
    </row>
    <row r="41" spans="1:18" ht="17.25" customHeight="1">
      <c r="A41" s="459">
        <v>38156</v>
      </c>
      <c r="B41" s="459"/>
      <c r="C41" s="261"/>
      <c r="D41" s="261"/>
      <c r="E41" s="261"/>
      <c r="F41" s="261"/>
      <c r="G41" s="262" t="s">
        <v>41</v>
      </c>
      <c r="H41" s="261"/>
      <c r="I41" s="261"/>
      <c r="J41" s="220"/>
      <c r="K41" s="220"/>
      <c r="L41" s="220"/>
      <c r="M41" s="220"/>
      <c r="N41" s="220"/>
      <c r="O41" s="220"/>
      <c r="P41" s="220"/>
      <c r="Q41" s="220"/>
      <c r="R41" s="220"/>
    </row>
    <row r="44" spans="1:7" ht="15.75">
      <c r="A44" s="460" t="s">
        <v>116</v>
      </c>
      <c r="B44" s="460"/>
      <c r="C44" s="460"/>
      <c r="D44" s="460"/>
      <c r="E44" s="460"/>
      <c r="F44" s="460"/>
      <c r="G44" s="460"/>
    </row>
    <row r="45" spans="1:7" ht="15">
      <c r="A45" s="461" t="s">
        <v>289</v>
      </c>
      <c r="B45" s="461"/>
      <c r="C45" s="461"/>
      <c r="D45" s="461"/>
      <c r="E45" s="461"/>
      <c r="F45" s="461"/>
      <c r="G45" s="461"/>
    </row>
  </sheetData>
  <mergeCells count="3">
    <mergeCell ref="A41:B41"/>
    <mergeCell ref="A44:G44"/>
    <mergeCell ref="A45:G45"/>
  </mergeCells>
  <printOptions horizontalCentered="1"/>
  <pageMargins left="0.43" right="0.27" top="0.5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showGridLines="0" workbookViewId="0" topLeftCell="A1">
      <selection activeCell="K19" sqref="K19"/>
    </sheetView>
  </sheetViews>
  <sheetFormatPr defaultColWidth="9.140625" defaultRowHeight="12.75"/>
  <cols>
    <col min="1" max="1" width="2.8515625" style="265" customWidth="1"/>
    <col min="2" max="2" width="37.57421875" style="265" customWidth="1"/>
    <col min="3" max="7" width="10.57421875" style="265" customWidth="1"/>
    <col min="8" max="8" width="11.8515625" style="265" customWidth="1"/>
    <col min="9" max="16384" width="7.8515625" style="265" customWidth="1"/>
  </cols>
  <sheetData>
    <row r="1" spans="1:16" ht="12.75">
      <c r="A1" s="263" t="s">
        <v>0</v>
      </c>
      <c r="B1" s="264"/>
      <c r="C1" s="128"/>
      <c r="D1" s="128"/>
      <c r="E1" s="128"/>
      <c r="F1" s="128"/>
      <c r="G1" s="128"/>
      <c r="H1" s="136"/>
      <c r="I1" s="128"/>
      <c r="J1" s="128"/>
      <c r="K1" s="128"/>
      <c r="L1" s="128"/>
      <c r="M1" s="128"/>
      <c r="N1" s="128"/>
      <c r="O1" s="128"/>
      <c r="P1" s="171"/>
    </row>
    <row r="2" spans="1:16" ht="12.75">
      <c r="A2" s="266" t="s">
        <v>1</v>
      </c>
      <c r="C2" s="126"/>
      <c r="D2" s="126"/>
      <c r="E2" s="126"/>
      <c r="F2" s="126"/>
      <c r="G2" s="126"/>
      <c r="H2" s="139"/>
      <c r="I2" s="126"/>
      <c r="J2" s="126"/>
      <c r="K2" s="126"/>
      <c r="L2" s="126"/>
      <c r="M2" s="126"/>
      <c r="N2" s="126"/>
      <c r="O2" s="126"/>
      <c r="P2" s="203"/>
    </row>
    <row r="3" spans="1:18" ht="12.75">
      <c r="A3" s="165" t="s">
        <v>290</v>
      </c>
      <c r="C3" s="126"/>
      <c r="D3" s="126"/>
      <c r="E3" s="126"/>
      <c r="F3" s="126"/>
      <c r="G3" s="126"/>
      <c r="H3" s="139"/>
      <c r="I3" s="126"/>
      <c r="J3" s="126"/>
      <c r="K3" s="126"/>
      <c r="L3" s="126"/>
      <c r="M3" s="126"/>
      <c r="N3" s="126"/>
      <c r="O3" s="126"/>
      <c r="P3" s="203"/>
      <c r="Q3" s="283"/>
      <c r="R3" s="283"/>
    </row>
    <row r="4" spans="1:18" ht="12.75">
      <c r="A4" s="267" t="s">
        <v>109</v>
      </c>
      <c r="C4" s="126"/>
      <c r="D4" s="126"/>
      <c r="E4" s="126"/>
      <c r="F4" s="126"/>
      <c r="G4" s="126"/>
      <c r="H4" s="139"/>
      <c r="I4" s="126"/>
      <c r="J4" s="126"/>
      <c r="K4" s="126"/>
      <c r="L4" s="126"/>
      <c r="M4" s="126"/>
      <c r="N4" s="126"/>
      <c r="O4" s="126"/>
      <c r="P4" s="126"/>
      <c r="Q4" s="283"/>
      <c r="R4" s="283"/>
    </row>
    <row r="5" spans="1:18" ht="3.75" customHeight="1">
      <c r="A5" s="268"/>
      <c r="B5" s="269"/>
      <c r="C5" s="270"/>
      <c r="D5" s="128"/>
      <c r="E5" s="128"/>
      <c r="F5" s="128"/>
      <c r="G5" s="128"/>
      <c r="H5" s="136"/>
      <c r="I5" s="126"/>
      <c r="J5" s="126"/>
      <c r="K5" s="126"/>
      <c r="L5" s="126"/>
      <c r="M5" s="126"/>
      <c r="N5" s="126"/>
      <c r="O5" s="126"/>
      <c r="P5" s="433"/>
      <c r="Q5" s="283"/>
      <c r="R5" s="283"/>
    </row>
    <row r="6" spans="1:18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4" t="s">
        <v>21</v>
      </c>
      <c r="I6" s="126"/>
      <c r="J6" s="424"/>
      <c r="K6" s="424"/>
      <c r="L6" s="200"/>
      <c r="M6" s="200"/>
      <c r="N6" s="200"/>
      <c r="O6" s="200"/>
      <c r="P6" s="439"/>
      <c r="Q6" s="283"/>
      <c r="R6" s="283"/>
    </row>
    <row r="7" spans="1:18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278">
        <v>645</v>
      </c>
      <c r="I7" s="283"/>
      <c r="J7" s="109"/>
      <c r="K7" s="109"/>
      <c r="L7" s="109"/>
      <c r="M7" s="109"/>
      <c r="N7" s="109"/>
      <c r="O7" s="109"/>
      <c r="P7" s="285"/>
      <c r="Q7" s="283"/>
      <c r="R7" s="283"/>
    </row>
    <row r="8" spans="1:18" ht="11.25">
      <c r="A8" s="279" t="s">
        <v>291</v>
      </c>
      <c r="B8" s="280" t="s">
        <v>292</v>
      </c>
      <c r="C8" s="268"/>
      <c r="D8" s="264"/>
      <c r="E8" s="264"/>
      <c r="F8" s="264"/>
      <c r="G8" s="264"/>
      <c r="H8" s="281"/>
      <c r="I8" s="283"/>
      <c r="J8" s="283"/>
      <c r="K8" s="283"/>
      <c r="L8" s="283"/>
      <c r="M8" s="283"/>
      <c r="N8" s="283"/>
      <c r="O8" s="283"/>
      <c r="P8" s="285"/>
      <c r="Q8" s="283"/>
      <c r="R8" s="283"/>
    </row>
    <row r="9" spans="1:18" ht="11.25">
      <c r="A9" s="282"/>
      <c r="B9" s="280" t="s">
        <v>293</v>
      </c>
      <c r="C9" s="282"/>
      <c r="D9" s="283"/>
      <c r="E9" s="283"/>
      <c r="F9" s="283"/>
      <c r="G9" s="283"/>
      <c r="H9" s="284"/>
      <c r="I9" s="283"/>
      <c r="J9" s="283"/>
      <c r="K9" s="283"/>
      <c r="L9" s="283"/>
      <c r="M9" s="283"/>
      <c r="N9" s="283"/>
      <c r="O9" s="283"/>
      <c r="P9" s="283"/>
      <c r="Q9" s="283"/>
      <c r="R9" s="283"/>
    </row>
    <row r="10" spans="1:18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H10" s="92">
        <v>0.15555555555555556</v>
      </c>
      <c r="I10" s="283"/>
      <c r="J10" s="283"/>
      <c r="K10" s="283"/>
      <c r="L10" s="283"/>
      <c r="M10" s="283"/>
      <c r="N10" s="283"/>
      <c r="O10" s="283"/>
      <c r="P10" s="285"/>
      <c r="Q10" s="283"/>
      <c r="R10" s="283"/>
    </row>
    <row r="11" spans="1:18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H11" s="92">
        <v>0.5365079365079365</v>
      </c>
      <c r="I11" s="283"/>
      <c r="J11" s="283"/>
      <c r="K11" s="283"/>
      <c r="L11" s="283"/>
      <c r="M11" s="283"/>
      <c r="N11" s="283"/>
      <c r="O11" s="283"/>
      <c r="P11" s="285"/>
      <c r="Q11" s="283"/>
      <c r="R11" s="283"/>
    </row>
    <row r="12" spans="1:18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H12" s="92">
        <v>0.21428571428571427</v>
      </c>
      <c r="I12" s="283"/>
      <c r="J12" s="283"/>
      <c r="K12" s="283"/>
      <c r="L12" s="283"/>
      <c r="M12" s="283"/>
      <c r="N12" s="283"/>
      <c r="O12" s="283"/>
      <c r="P12" s="285"/>
      <c r="Q12" s="283"/>
      <c r="R12" s="283"/>
    </row>
    <row r="13" spans="1:18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H13" s="92">
        <v>0.07142857142857142</v>
      </c>
      <c r="I13" s="283"/>
      <c r="J13" s="283"/>
      <c r="K13" s="283"/>
      <c r="L13" s="283"/>
      <c r="M13" s="283"/>
      <c r="N13" s="283"/>
      <c r="O13" s="283"/>
      <c r="P13" s="285"/>
      <c r="Q13" s="283"/>
      <c r="R13" s="283"/>
    </row>
    <row r="14" spans="1:18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H14" s="92">
        <v>0.011111111111111112</v>
      </c>
      <c r="I14" s="283"/>
      <c r="J14" s="283"/>
      <c r="K14" s="283"/>
      <c r="L14" s="283"/>
      <c r="M14" s="283"/>
      <c r="N14" s="283"/>
      <c r="O14" s="283"/>
      <c r="P14" s="285"/>
      <c r="Q14" s="283"/>
      <c r="R14" s="283"/>
    </row>
    <row r="15" spans="1:18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H15" s="92">
        <v>0.011111111111111112</v>
      </c>
      <c r="I15" s="283"/>
      <c r="J15" s="283"/>
      <c r="K15" s="283"/>
      <c r="L15" s="283"/>
      <c r="M15" s="283"/>
      <c r="N15" s="283"/>
      <c r="O15" s="283"/>
      <c r="P15" s="285"/>
      <c r="Q15" s="283"/>
      <c r="R15" s="283"/>
    </row>
    <row r="16" spans="1:18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290">
        <v>630</v>
      </c>
      <c r="I16" s="283"/>
      <c r="J16" s="283"/>
      <c r="K16" s="283"/>
      <c r="L16" s="283"/>
      <c r="M16" s="283"/>
      <c r="N16" s="283"/>
      <c r="O16" s="283"/>
      <c r="P16" s="285"/>
      <c r="Q16" s="283"/>
      <c r="R16" s="283"/>
    </row>
    <row r="17" spans="1:18" ht="11.25">
      <c r="A17" s="291" t="s">
        <v>300</v>
      </c>
      <c r="B17" s="292" t="s">
        <v>301</v>
      </c>
      <c r="C17" s="293"/>
      <c r="D17" s="264"/>
      <c r="E17" s="264"/>
      <c r="F17" s="264"/>
      <c r="G17" s="264"/>
      <c r="H17" s="281"/>
      <c r="I17" s="283"/>
      <c r="J17" s="283"/>
      <c r="K17" s="283"/>
      <c r="L17" s="283"/>
      <c r="M17" s="283"/>
      <c r="N17" s="283"/>
      <c r="O17" s="283"/>
      <c r="P17" s="285"/>
      <c r="Q17" s="283"/>
      <c r="R17" s="283"/>
    </row>
    <row r="18" spans="1:18" ht="11.25">
      <c r="A18" s="282"/>
      <c r="B18" s="294" t="s">
        <v>302</v>
      </c>
      <c r="C18" s="282"/>
      <c r="D18" s="283"/>
      <c r="E18" s="283"/>
      <c r="F18" s="283"/>
      <c r="G18" s="283"/>
      <c r="H18" s="284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11.25">
      <c r="A19" s="282"/>
      <c r="B19" s="294" t="s">
        <v>294</v>
      </c>
      <c r="C19" s="90">
        <v>0.25862068965517243</v>
      </c>
      <c r="D19" s="91">
        <v>0.19883040935672514</v>
      </c>
      <c r="E19" s="91">
        <v>0.2878787878787879</v>
      </c>
      <c r="F19" s="91">
        <v>0.10256410256410256</v>
      </c>
      <c r="G19" s="91">
        <v>0.2</v>
      </c>
      <c r="H19" s="92">
        <v>0.23370429252782193</v>
      </c>
      <c r="I19" s="283"/>
      <c r="J19" s="283"/>
      <c r="K19" s="283"/>
      <c r="L19" s="283"/>
      <c r="M19" s="283"/>
      <c r="N19" s="283"/>
      <c r="O19" s="283"/>
      <c r="P19" s="285"/>
      <c r="Q19" s="283"/>
      <c r="R19" s="283"/>
    </row>
    <row r="20" spans="1:18" ht="11.25">
      <c r="A20" s="282"/>
      <c r="B20" s="294" t="s">
        <v>295</v>
      </c>
      <c r="C20" s="90">
        <v>0.45689655172413796</v>
      </c>
      <c r="D20" s="91">
        <v>0.5263157894736842</v>
      </c>
      <c r="E20" s="91">
        <v>0.5151515151515151</v>
      </c>
      <c r="F20" s="91">
        <v>0.5897435897435898</v>
      </c>
      <c r="G20" s="91">
        <v>0.5636363636363636</v>
      </c>
      <c r="H20" s="92">
        <v>0.505564387917329</v>
      </c>
      <c r="I20" s="283"/>
      <c r="J20" s="283"/>
      <c r="K20" s="283"/>
      <c r="L20" s="283"/>
      <c r="M20" s="283"/>
      <c r="N20" s="283"/>
      <c r="O20" s="283"/>
      <c r="P20" s="285"/>
      <c r="Q20" s="283"/>
      <c r="R20" s="283"/>
    </row>
    <row r="21" spans="1:18" ht="11.25">
      <c r="A21" s="282"/>
      <c r="B21" s="294" t="s">
        <v>296</v>
      </c>
      <c r="C21" s="90">
        <v>0.19827586206896552</v>
      </c>
      <c r="D21" s="91">
        <v>0.18128654970760233</v>
      </c>
      <c r="E21" s="91">
        <v>0.13636363636363635</v>
      </c>
      <c r="F21" s="91">
        <v>0.28205128205128205</v>
      </c>
      <c r="G21" s="91">
        <v>0.16363636363636364</v>
      </c>
      <c r="H21" s="92">
        <v>0.18282988871224165</v>
      </c>
      <c r="I21" s="283"/>
      <c r="J21" s="283"/>
      <c r="K21" s="283"/>
      <c r="L21" s="283"/>
      <c r="M21" s="283"/>
      <c r="N21" s="283"/>
      <c r="O21" s="283"/>
      <c r="P21" s="285"/>
      <c r="Q21" s="283"/>
      <c r="R21" s="283"/>
    </row>
    <row r="22" spans="1:18" ht="11.25">
      <c r="A22" s="282"/>
      <c r="B22" s="294" t="s">
        <v>297</v>
      </c>
      <c r="C22" s="90">
        <v>0.0603448275862069</v>
      </c>
      <c r="D22" s="91">
        <v>0.07602339181286549</v>
      </c>
      <c r="E22" s="91">
        <v>0.045454545454545456</v>
      </c>
      <c r="F22" s="91">
        <v>0</v>
      </c>
      <c r="G22" s="91">
        <v>0.07272727272727272</v>
      </c>
      <c r="H22" s="92">
        <v>0.058823529411764705</v>
      </c>
      <c r="I22" s="283"/>
      <c r="J22" s="283"/>
      <c r="K22" s="283"/>
      <c r="L22" s="283"/>
      <c r="M22" s="283"/>
      <c r="N22" s="283"/>
      <c r="O22" s="283"/>
      <c r="P22" s="285"/>
      <c r="Q22" s="283"/>
      <c r="R22" s="283"/>
    </row>
    <row r="23" spans="1:18" ht="11.25">
      <c r="A23" s="282"/>
      <c r="B23" s="294" t="s">
        <v>298</v>
      </c>
      <c r="C23" s="90">
        <v>0.017241379310344827</v>
      </c>
      <c r="D23" s="91">
        <v>0.011695906432748537</v>
      </c>
      <c r="E23" s="91">
        <v>0.007575757575757576</v>
      </c>
      <c r="F23" s="91">
        <v>0.02564102564102564</v>
      </c>
      <c r="G23" s="91">
        <v>0</v>
      </c>
      <c r="H23" s="92">
        <v>0.012718600953895072</v>
      </c>
      <c r="I23" s="283"/>
      <c r="J23" s="283"/>
      <c r="K23" s="283"/>
      <c r="L23" s="283"/>
      <c r="M23" s="283"/>
      <c r="N23" s="283"/>
      <c r="O23" s="283"/>
      <c r="P23" s="285"/>
      <c r="Q23" s="283"/>
      <c r="R23" s="283"/>
    </row>
    <row r="24" spans="1:18" ht="11.25">
      <c r="A24" s="282"/>
      <c r="B24" s="294" t="s">
        <v>299</v>
      </c>
      <c r="C24" s="90">
        <v>0.008620689655172414</v>
      </c>
      <c r="D24" s="91">
        <v>0.005847953216374269</v>
      </c>
      <c r="E24" s="91">
        <v>0.007575757575757576</v>
      </c>
      <c r="F24" s="91">
        <v>0</v>
      </c>
      <c r="G24" s="91">
        <v>0</v>
      </c>
      <c r="H24" s="92">
        <v>0.006359300476947536</v>
      </c>
      <c r="I24" s="283"/>
      <c r="J24" s="283"/>
      <c r="K24" s="283"/>
      <c r="L24" s="283"/>
      <c r="M24" s="283"/>
      <c r="N24" s="283"/>
      <c r="O24" s="283"/>
      <c r="P24" s="285"/>
      <c r="Q24" s="283"/>
      <c r="R24" s="283"/>
    </row>
    <row r="25" spans="1:18" ht="11.25">
      <c r="A25" s="286"/>
      <c r="B25" s="295" t="s">
        <v>125</v>
      </c>
      <c r="C25" s="288">
        <v>232</v>
      </c>
      <c r="D25" s="289">
        <v>171</v>
      </c>
      <c r="E25" s="289">
        <v>132</v>
      </c>
      <c r="F25" s="289">
        <v>39</v>
      </c>
      <c r="G25" s="289">
        <v>55</v>
      </c>
      <c r="H25" s="290">
        <v>629</v>
      </c>
      <c r="I25" s="283"/>
      <c r="J25" s="283"/>
      <c r="K25" s="283"/>
      <c r="L25" s="283"/>
      <c r="M25" s="283"/>
      <c r="N25" s="283"/>
      <c r="O25" s="283"/>
      <c r="P25" s="285"/>
      <c r="Q25" s="283"/>
      <c r="R25" s="283"/>
    </row>
    <row r="26" spans="1:18" ht="11.25">
      <c r="A26" s="283" t="s">
        <v>41</v>
      </c>
      <c r="B26" s="296"/>
      <c r="C26" s="297"/>
      <c r="D26" s="297"/>
      <c r="E26" s="297"/>
      <c r="F26" s="297"/>
      <c r="G26" s="297"/>
      <c r="H26" s="297"/>
      <c r="I26" s="283"/>
      <c r="J26" s="283"/>
      <c r="K26" s="283"/>
      <c r="L26" s="283"/>
      <c r="M26" s="283"/>
      <c r="N26" s="283"/>
      <c r="O26" s="283"/>
      <c r="P26" s="285"/>
      <c r="Q26" s="283"/>
      <c r="R26" s="283"/>
    </row>
    <row r="27" spans="1:18" ht="17.25" customHeight="1">
      <c r="A27" s="462" t="s">
        <v>303</v>
      </c>
      <c r="B27" s="463"/>
      <c r="C27" s="299"/>
      <c r="D27" s="299"/>
      <c r="E27" s="299"/>
      <c r="F27" s="299"/>
      <c r="G27" s="299"/>
      <c r="H27" s="299"/>
      <c r="I27" s="283"/>
      <c r="J27" s="283"/>
      <c r="K27" s="283"/>
      <c r="L27" s="283"/>
      <c r="M27" s="283"/>
      <c r="N27" s="283"/>
      <c r="O27" s="283"/>
      <c r="P27" s="283"/>
      <c r="Q27" s="283"/>
      <c r="R27" s="283"/>
    </row>
  </sheetData>
  <mergeCells count="1">
    <mergeCell ref="A27:B27"/>
  </mergeCells>
  <printOptions horizontalCentered="1"/>
  <pageMargins left="0.46" right="0.3" top="0.72" bottom="0.71" header="0.5" footer="0.5"/>
  <pageSetup horizontalDpi="300" verticalDpi="300" orientation="portrait" r:id="rId1"/>
  <headerFooter alignWithMargins="0">
    <oddFooter xml:space="preserve">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65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3.00390625" style="265" customWidth="1"/>
    <col min="2" max="2" width="43.57421875" style="265" customWidth="1"/>
    <col min="3" max="8" width="10.57421875" style="265" customWidth="1"/>
    <col min="9" max="9" width="11.8515625" style="265" customWidth="1"/>
    <col min="10" max="16384" width="7.8515625" style="265" customWidth="1"/>
  </cols>
  <sheetData>
    <row r="1" spans="1:17" ht="12.75">
      <c r="A1" s="263" t="s">
        <v>0</v>
      </c>
      <c r="B1" s="264"/>
      <c r="C1" s="128"/>
      <c r="D1" s="128"/>
      <c r="E1" s="128"/>
      <c r="F1" s="128"/>
      <c r="G1" s="128"/>
      <c r="H1" s="128"/>
      <c r="I1" s="136"/>
      <c r="J1" s="128"/>
      <c r="K1" s="128"/>
      <c r="L1" s="128"/>
      <c r="M1" s="128"/>
      <c r="N1" s="128"/>
      <c r="O1" s="128"/>
      <c r="P1" s="128"/>
      <c r="Q1" s="171"/>
    </row>
    <row r="2" spans="1:17" ht="12.75">
      <c r="A2" s="266" t="s">
        <v>1</v>
      </c>
      <c r="C2" s="126"/>
      <c r="D2" s="126"/>
      <c r="E2" s="126"/>
      <c r="F2" s="126"/>
      <c r="G2" s="126"/>
      <c r="H2" s="126"/>
      <c r="I2" s="139"/>
      <c r="J2" s="126"/>
      <c r="K2" s="126"/>
      <c r="L2" s="126"/>
      <c r="M2" s="126"/>
      <c r="N2" s="126"/>
      <c r="O2" s="126"/>
      <c r="P2" s="126"/>
      <c r="Q2" s="203"/>
    </row>
    <row r="3" spans="1:17" ht="12.75">
      <c r="A3" s="165" t="s">
        <v>290</v>
      </c>
      <c r="C3" s="126"/>
      <c r="D3" s="126"/>
      <c r="E3" s="126"/>
      <c r="F3" s="126"/>
      <c r="G3" s="126"/>
      <c r="H3" s="126"/>
      <c r="I3" s="139"/>
      <c r="J3" s="126"/>
      <c r="K3" s="126"/>
      <c r="L3" s="126"/>
      <c r="M3" s="126"/>
      <c r="N3" s="126"/>
      <c r="O3" s="126"/>
      <c r="P3" s="126"/>
      <c r="Q3" s="203"/>
    </row>
    <row r="4" spans="1:17" ht="12.75">
      <c r="A4" s="267" t="s">
        <v>109</v>
      </c>
      <c r="C4" s="126"/>
      <c r="D4" s="126"/>
      <c r="E4" s="126"/>
      <c r="F4" s="126"/>
      <c r="G4" s="126"/>
      <c r="H4" s="126"/>
      <c r="I4" s="140"/>
      <c r="J4" s="126"/>
      <c r="K4" s="126"/>
      <c r="L4" s="126"/>
      <c r="M4" s="126"/>
      <c r="N4" s="126"/>
      <c r="O4" s="126"/>
      <c r="P4" s="126"/>
      <c r="Q4" s="126"/>
    </row>
    <row r="5" spans="1:17" ht="3.75" customHeight="1">
      <c r="A5" s="268"/>
      <c r="B5" s="269"/>
      <c r="C5" s="270"/>
      <c r="D5" s="128"/>
      <c r="E5" s="128"/>
      <c r="F5" s="128"/>
      <c r="G5" s="128"/>
      <c r="H5" s="128"/>
      <c r="I5" s="136"/>
      <c r="J5" s="126"/>
      <c r="K5" s="126"/>
      <c r="L5" s="126"/>
      <c r="M5" s="126"/>
      <c r="N5" s="126"/>
      <c r="O5" s="126"/>
      <c r="P5" s="126"/>
      <c r="Q5" s="433"/>
    </row>
    <row r="6" spans="1:17" ht="15" customHeight="1">
      <c r="A6" s="271" t="s">
        <v>87</v>
      </c>
      <c r="B6" s="272"/>
      <c r="C6" s="273" t="s">
        <v>61</v>
      </c>
      <c r="D6" s="63" t="s">
        <v>62</v>
      </c>
      <c r="E6" s="63" t="s">
        <v>63</v>
      </c>
      <c r="F6" s="63" t="s">
        <v>64</v>
      </c>
      <c r="G6" s="63" t="s">
        <v>65</v>
      </c>
      <c r="H6" s="63"/>
      <c r="I6" s="201" t="s">
        <v>21</v>
      </c>
      <c r="J6" s="424"/>
      <c r="K6" s="424"/>
      <c r="L6" s="200"/>
      <c r="M6" s="200"/>
      <c r="N6" s="200"/>
      <c r="O6" s="200"/>
      <c r="P6" s="439"/>
      <c r="Q6" s="439"/>
    </row>
    <row r="7" spans="1:17" ht="11.25">
      <c r="A7" s="274"/>
      <c r="B7" s="275" t="s">
        <v>117</v>
      </c>
      <c r="C7" s="276">
        <v>239</v>
      </c>
      <c r="D7" s="277">
        <v>175</v>
      </c>
      <c r="E7" s="277">
        <v>136</v>
      </c>
      <c r="F7" s="277">
        <v>39</v>
      </c>
      <c r="G7" s="277">
        <v>56</v>
      </c>
      <c r="H7" s="442"/>
      <c r="I7" s="278">
        <v>645</v>
      </c>
      <c r="J7" s="109"/>
      <c r="K7" s="109"/>
      <c r="L7" s="109"/>
      <c r="M7" s="109"/>
      <c r="N7" s="109"/>
      <c r="O7" s="109"/>
      <c r="P7" s="285"/>
      <c r="Q7" s="283"/>
    </row>
    <row r="8" spans="1:17" ht="11.25">
      <c r="A8" s="300" t="s">
        <v>291</v>
      </c>
      <c r="B8" s="285" t="s">
        <v>292</v>
      </c>
      <c r="C8" s="268"/>
      <c r="D8" s="264"/>
      <c r="E8" s="264"/>
      <c r="F8" s="264"/>
      <c r="G8" s="264"/>
      <c r="I8" s="284"/>
      <c r="J8" s="283"/>
      <c r="K8" s="283"/>
      <c r="L8" s="283"/>
      <c r="M8" s="283"/>
      <c r="N8" s="283"/>
      <c r="O8" s="283"/>
      <c r="P8" s="285"/>
      <c r="Q8" s="283"/>
    </row>
    <row r="9" spans="1:17" ht="11.25">
      <c r="A9" s="282"/>
      <c r="B9" s="285" t="s">
        <v>293</v>
      </c>
      <c r="C9" s="273" t="s">
        <v>61</v>
      </c>
      <c r="D9" s="63" t="s">
        <v>62</v>
      </c>
      <c r="E9" s="63" t="s">
        <v>63</v>
      </c>
      <c r="F9" s="63" t="s">
        <v>64</v>
      </c>
      <c r="G9" s="63" t="s">
        <v>65</v>
      </c>
      <c r="H9" s="443"/>
      <c r="I9" s="448"/>
      <c r="J9" s="283"/>
      <c r="K9" s="283"/>
      <c r="L9" s="283"/>
      <c r="M9" s="283"/>
      <c r="N9" s="283"/>
      <c r="O9" s="283"/>
      <c r="P9" s="283"/>
      <c r="Q9" s="283"/>
    </row>
    <row r="10" spans="1:17" ht="11.25">
      <c r="A10" s="282"/>
      <c r="B10" s="285" t="s">
        <v>294</v>
      </c>
      <c r="C10" s="90">
        <v>0.1759656652360515</v>
      </c>
      <c r="D10" s="91">
        <v>0.15204678362573099</v>
      </c>
      <c r="E10" s="91">
        <v>0.16666666666666666</v>
      </c>
      <c r="F10" s="91">
        <v>0.10256410256410256</v>
      </c>
      <c r="G10" s="91">
        <v>0.09090909090909091</v>
      </c>
      <c r="I10" s="92">
        <v>0.15555555555555556</v>
      </c>
      <c r="J10" s="283"/>
      <c r="K10" s="283"/>
      <c r="L10" s="283"/>
      <c r="M10" s="283"/>
      <c r="N10" s="283"/>
      <c r="O10" s="283"/>
      <c r="P10" s="285"/>
      <c r="Q10" s="283"/>
    </row>
    <row r="11" spans="1:17" ht="11.25">
      <c r="A11" s="282"/>
      <c r="B11" s="285" t="s">
        <v>295</v>
      </c>
      <c r="C11" s="90">
        <v>0.49356223175965663</v>
      </c>
      <c r="D11" s="91">
        <v>0.5730994152046783</v>
      </c>
      <c r="E11" s="91">
        <v>0.5454545454545454</v>
      </c>
      <c r="F11" s="91">
        <v>0.5897435897435898</v>
      </c>
      <c r="G11" s="91">
        <v>0.5454545454545454</v>
      </c>
      <c r="I11" s="92">
        <v>0.5365079365079365</v>
      </c>
      <c r="J11" s="283"/>
      <c r="K11" s="283"/>
      <c r="L11" s="283"/>
      <c r="M11" s="283"/>
      <c r="N11" s="283"/>
      <c r="O11" s="283"/>
      <c r="P11" s="285"/>
      <c r="Q11" s="283"/>
    </row>
    <row r="12" spans="1:17" ht="11.25">
      <c r="A12" s="282"/>
      <c r="B12" s="285" t="s">
        <v>296</v>
      </c>
      <c r="C12" s="90">
        <v>0.2145922746781116</v>
      </c>
      <c r="D12" s="91">
        <v>0.19298245614035087</v>
      </c>
      <c r="E12" s="91">
        <v>0.24242424242424243</v>
      </c>
      <c r="F12" s="91">
        <v>0.28205128205128205</v>
      </c>
      <c r="G12" s="91">
        <v>0.16363636363636364</v>
      </c>
      <c r="I12" s="92">
        <v>0.21428571428571427</v>
      </c>
      <c r="J12" s="283"/>
      <c r="K12" s="283"/>
      <c r="L12" s="283"/>
      <c r="M12" s="283"/>
      <c r="N12" s="283"/>
      <c r="O12" s="283"/>
      <c r="P12" s="285"/>
      <c r="Q12" s="283"/>
    </row>
    <row r="13" spans="1:17" ht="11.25">
      <c r="A13" s="282"/>
      <c r="B13" s="285" t="s">
        <v>297</v>
      </c>
      <c r="C13" s="90">
        <v>0.08583690987124463</v>
      </c>
      <c r="D13" s="91">
        <v>0.05847953216374269</v>
      </c>
      <c r="E13" s="91">
        <v>0.03787878787878788</v>
      </c>
      <c r="F13" s="91">
        <v>0.02564102564102564</v>
      </c>
      <c r="G13" s="91">
        <v>0.16363636363636364</v>
      </c>
      <c r="I13" s="92">
        <v>0.07142857142857142</v>
      </c>
      <c r="J13" s="283"/>
      <c r="K13" s="283"/>
      <c r="L13" s="283"/>
      <c r="M13" s="283"/>
      <c r="N13" s="283"/>
      <c r="O13" s="283"/>
      <c r="P13" s="285"/>
      <c r="Q13" s="283"/>
    </row>
    <row r="14" spans="1:17" ht="11.25">
      <c r="A14" s="282"/>
      <c r="B14" s="285" t="s">
        <v>298</v>
      </c>
      <c r="C14" s="90">
        <v>0.017167381974248927</v>
      </c>
      <c r="D14" s="91">
        <v>0.017543859649122806</v>
      </c>
      <c r="E14" s="91">
        <v>0</v>
      </c>
      <c r="F14" s="91">
        <v>0</v>
      </c>
      <c r="G14" s="91">
        <v>0</v>
      </c>
      <c r="I14" s="92">
        <v>0.011111111111111112</v>
      </c>
      <c r="J14" s="283"/>
      <c r="K14" s="283"/>
      <c r="L14" s="283"/>
      <c r="M14" s="283"/>
      <c r="N14" s="283"/>
      <c r="O14" s="283"/>
      <c r="P14" s="285"/>
      <c r="Q14" s="283"/>
    </row>
    <row r="15" spans="1:17" ht="11.25">
      <c r="A15" s="282"/>
      <c r="B15" s="285" t="s">
        <v>299</v>
      </c>
      <c r="C15" s="90">
        <v>0.012875536480686695</v>
      </c>
      <c r="D15" s="91">
        <v>0.005847953216374269</v>
      </c>
      <c r="E15" s="91">
        <v>0.007575757575757576</v>
      </c>
      <c r="F15" s="91">
        <v>0</v>
      </c>
      <c r="G15" s="91">
        <v>0.03636363636363636</v>
      </c>
      <c r="I15" s="92">
        <v>0.011111111111111112</v>
      </c>
      <c r="J15" s="283"/>
      <c r="K15" s="283"/>
      <c r="L15" s="283"/>
      <c r="M15" s="283"/>
      <c r="N15" s="283"/>
      <c r="O15" s="283"/>
      <c r="P15" s="285"/>
      <c r="Q15" s="283"/>
    </row>
    <row r="16" spans="1:17" ht="11.25">
      <c r="A16" s="286"/>
      <c r="B16" s="287" t="s">
        <v>125</v>
      </c>
      <c r="C16" s="288">
        <v>233</v>
      </c>
      <c r="D16" s="289">
        <v>171</v>
      </c>
      <c r="E16" s="289">
        <v>132</v>
      </c>
      <c r="F16" s="289">
        <v>39</v>
      </c>
      <c r="G16" s="289">
        <v>55</v>
      </c>
      <c r="H16" s="443"/>
      <c r="I16" s="290">
        <v>630</v>
      </c>
      <c r="J16" s="283"/>
      <c r="K16" s="283"/>
      <c r="L16" s="283"/>
      <c r="M16" s="283"/>
      <c r="N16" s="283"/>
      <c r="O16" s="283"/>
      <c r="P16" s="285"/>
      <c r="Q16" s="283"/>
    </row>
    <row r="17" spans="1:17" ht="11.25">
      <c r="A17" s="301" t="s">
        <v>300</v>
      </c>
      <c r="B17" s="269" t="s">
        <v>301</v>
      </c>
      <c r="C17" s="293"/>
      <c r="D17" s="264"/>
      <c r="E17" s="264"/>
      <c r="F17" s="264"/>
      <c r="G17" s="264"/>
      <c r="I17" s="284"/>
      <c r="J17" s="283"/>
      <c r="K17" s="283"/>
      <c r="L17" s="283"/>
      <c r="M17" s="283"/>
      <c r="N17" s="283"/>
      <c r="O17" s="283"/>
      <c r="P17" s="285"/>
      <c r="Q17" s="283"/>
    </row>
    <row r="18" spans="1:17" ht="11.25">
      <c r="A18" s="282"/>
      <c r="B18" s="294" t="s">
        <v>302</v>
      </c>
      <c r="C18" s="282"/>
      <c r="D18" s="283"/>
      <c r="E18" s="283"/>
      <c r="F18" s="283"/>
      <c r="G18" s="283"/>
      <c r="I18" s="284"/>
      <c r="J18" s="283"/>
      <c r="K18" s="283"/>
      <c r="L18" s="283"/>
      <c r="M18" s="283"/>
      <c r="N18" s="283"/>
      <c r="O18" s="283"/>
      <c r="P18" s="283"/>
      <c r="Q18" s="283"/>
    </row>
    <row r="19" spans="1:17" ht="11.25">
      <c r="A19" s="282"/>
      <c r="B19" s="294"/>
      <c r="C19" s="273" t="s">
        <v>61</v>
      </c>
      <c r="D19" s="63" t="s">
        <v>62</v>
      </c>
      <c r="E19" s="63" t="s">
        <v>63</v>
      </c>
      <c r="F19" s="63" t="s">
        <v>64</v>
      </c>
      <c r="G19" s="63" t="s">
        <v>65</v>
      </c>
      <c r="H19" s="63"/>
      <c r="I19" s="64" t="s">
        <v>21</v>
      </c>
      <c r="J19" s="283"/>
      <c r="K19" s="283"/>
      <c r="L19" s="283"/>
      <c r="M19" s="283"/>
      <c r="N19" s="283"/>
      <c r="O19" s="283"/>
      <c r="P19" s="283"/>
      <c r="Q19" s="283"/>
    </row>
    <row r="20" spans="1:17" ht="11.25">
      <c r="A20" s="282"/>
      <c r="B20" s="294" t="s">
        <v>294</v>
      </c>
      <c r="C20" s="90">
        <v>0.25862068965517243</v>
      </c>
      <c r="D20" s="91">
        <v>0.19883040935672514</v>
      </c>
      <c r="E20" s="91">
        <v>0.2878787878787879</v>
      </c>
      <c r="F20" s="91">
        <v>0.10256410256410256</v>
      </c>
      <c r="G20" s="91">
        <v>0.2</v>
      </c>
      <c r="I20" s="92">
        <v>0.23370429252782193</v>
      </c>
      <c r="J20" s="283"/>
      <c r="K20" s="283"/>
      <c r="L20" s="283"/>
      <c r="M20" s="283"/>
      <c r="N20" s="283"/>
      <c r="O20" s="283"/>
      <c r="P20" s="285"/>
      <c r="Q20" s="283"/>
    </row>
    <row r="21" spans="1:17" ht="11.25">
      <c r="A21" s="282"/>
      <c r="B21" s="294" t="s">
        <v>295</v>
      </c>
      <c r="C21" s="90">
        <v>0.45689655172413796</v>
      </c>
      <c r="D21" s="91">
        <v>0.5263157894736842</v>
      </c>
      <c r="E21" s="91">
        <v>0.5151515151515151</v>
      </c>
      <c r="F21" s="91">
        <v>0.5897435897435898</v>
      </c>
      <c r="G21" s="91">
        <v>0.5636363636363636</v>
      </c>
      <c r="I21" s="92">
        <v>0.505564387917329</v>
      </c>
      <c r="J21" s="283"/>
      <c r="K21" s="283"/>
      <c r="L21" s="283"/>
      <c r="M21" s="283"/>
      <c r="N21" s="283"/>
      <c r="O21" s="283"/>
      <c r="P21" s="285"/>
      <c r="Q21" s="283"/>
    </row>
    <row r="22" spans="1:17" ht="11.25">
      <c r="A22" s="282"/>
      <c r="B22" s="294" t="s">
        <v>296</v>
      </c>
      <c r="C22" s="90">
        <v>0.19827586206896552</v>
      </c>
      <c r="D22" s="91">
        <v>0.18128654970760233</v>
      </c>
      <c r="E22" s="91">
        <v>0.13636363636363635</v>
      </c>
      <c r="F22" s="91">
        <v>0.28205128205128205</v>
      </c>
      <c r="G22" s="91">
        <v>0.16363636363636364</v>
      </c>
      <c r="I22" s="92">
        <v>0.18282988871224165</v>
      </c>
      <c r="J22" s="283"/>
      <c r="K22" s="283"/>
      <c r="L22" s="283"/>
      <c r="M22" s="283"/>
      <c r="N22" s="283"/>
      <c r="O22" s="283"/>
      <c r="P22" s="285"/>
      <c r="Q22" s="283"/>
    </row>
    <row r="23" spans="1:17" ht="11.25">
      <c r="A23" s="282"/>
      <c r="B23" s="294" t="s">
        <v>297</v>
      </c>
      <c r="C23" s="90">
        <v>0.0603448275862069</v>
      </c>
      <c r="D23" s="91">
        <v>0.07602339181286549</v>
      </c>
      <c r="E23" s="91">
        <v>0.045454545454545456</v>
      </c>
      <c r="F23" s="91">
        <v>0</v>
      </c>
      <c r="G23" s="91">
        <v>0.07272727272727272</v>
      </c>
      <c r="I23" s="92">
        <v>0.058823529411764705</v>
      </c>
      <c r="J23" s="283"/>
      <c r="K23" s="283"/>
      <c r="L23" s="283"/>
      <c r="M23" s="283"/>
      <c r="N23" s="283"/>
      <c r="O23" s="283"/>
      <c r="P23" s="285"/>
      <c r="Q23" s="283"/>
    </row>
    <row r="24" spans="1:17" ht="11.25">
      <c r="A24" s="282"/>
      <c r="B24" s="294" t="s">
        <v>298</v>
      </c>
      <c r="C24" s="90">
        <v>0.017241379310344827</v>
      </c>
      <c r="D24" s="91">
        <v>0.011695906432748537</v>
      </c>
      <c r="E24" s="91">
        <v>0.007575757575757576</v>
      </c>
      <c r="F24" s="91">
        <v>0.02564102564102564</v>
      </c>
      <c r="G24" s="91">
        <v>0</v>
      </c>
      <c r="I24" s="92">
        <v>0.012718600953895072</v>
      </c>
      <c r="J24" s="283"/>
      <c r="K24" s="283"/>
      <c r="L24" s="283"/>
      <c r="M24" s="283"/>
      <c r="N24" s="283"/>
      <c r="O24" s="283"/>
      <c r="P24" s="285"/>
      <c r="Q24" s="283"/>
    </row>
    <row r="25" spans="1:17" ht="11.25">
      <c r="A25" s="282"/>
      <c r="B25" s="294" t="s">
        <v>299</v>
      </c>
      <c r="C25" s="90">
        <v>0.008620689655172414</v>
      </c>
      <c r="D25" s="91">
        <v>0.005847953216374269</v>
      </c>
      <c r="E25" s="91">
        <v>0.007575757575757576</v>
      </c>
      <c r="F25" s="91">
        <v>0</v>
      </c>
      <c r="G25" s="91">
        <v>0</v>
      </c>
      <c r="I25" s="92">
        <v>0.006359300476947536</v>
      </c>
      <c r="J25" s="283"/>
      <c r="K25" s="283"/>
      <c r="L25" s="283"/>
      <c r="M25" s="283"/>
      <c r="N25" s="283"/>
      <c r="O25" s="283"/>
      <c r="P25" s="285"/>
      <c r="Q25" s="283"/>
    </row>
    <row r="26" spans="1:17" ht="11.25">
      <c r="A26" s="286"/>
      <c r="B26" s="295" t="s">
        <v>125</v>
      </c>
      <c r="C26" s="288">
        <v>232</v>
      </c>
      <c r="D26" s="289">
        <v>171</v>
      </c>
      <c r="E26" s="289">
        <v>132</v>
      </c>
      <c r="F26" s="289">
        <v>39</v>
      </c>
      <c r="G26" s="289">
        <v>55</v>
      </c>
      <c r="H26" s="443"/>
      <c r="I26" s="290">
        <v>629</v>
      </c>
      <c r="J26" s="283"/>
      <c r="K26" s="283"/>
      <c r="L26" s="283"/>
      <c r="M26" s="283"/>
      <c r="N26" s="283"/>
      <c r="O26" s="283"/>
      <c r="P26" s="285"/>
      <c r="Q26" s="283"/>
    </row>
    <row r="27" spans="1:17" ht="11.25">
      <c r="A27" s="301">
        <v>29</v>
      </c>
      <c r="B27" s="265" t="s">
        <v>304</v>
      </c>
      <c r="C27" s="268"/>
      <c r="I27" s="284"/>
      <c r="J27" s="283"/>
      <c r="K27" s="283"/>
      <c r="L27" s="283"/>
      <c r="M27" s="283"/>
      <c r="N27" s="283"/>
      <c r="O27" s="283"/>
      <c r="P27" s="285"/>
      <c r="Q27" s="283"/>
    </row>
    <row r="28" spans="1:17" ht="11.25">
      <c r="A28" s="282"/>
      <c r="B28" s="265" t="s">
        <v>305</v>
      </c>
      <c r="C28" s="447" t="s">
        <v>41</v>
      </c>
      <c r="D28" s="200" t="s">
        <v>41</v>
      </c>
      <c r="E28" s="200" t="s">
        <v>41</v>
      </c>
      <c r="F28" s="200" t="s">
        <v>41</v>
      </c>
      <c r="G28" s="200" t="s">
        <v>41</v>
      </c>
      <c r="H28" s="200"/>
      <c r="I28" s="201" t="s">
        <v>41</v>
      </c>
      <c r="J28" s="283"/>
      <c r="K28" s="283"/>
      <c r="L28" s="283"/>
      <c r="M28" s="283"/>
      <c r="N28" s="283"/>
      <c r="O28" s="283"/>
      <c r="P28" s="283"/>
      <c r="Q28" s="283"/>
    </row>
    <row r="29" spans="1:17" ht="11.25">
      <c r="A29" s="282"/>
      <c r="C29" s="273" t="s">
        <v>61</v>
      </c>
      <c r="D29" s="63" t="s">
        <v>62</v>
      </c>
      <c r="E29" s="63" t="s">
        <v>63</v>
      </c>
      <c r="F29" s="63" t="s">
        <v>64</v>
      </c>
      <c r="G29" s="63" t="s">
        <v>65</v>
      </c>
      <c r="H29" s="63"/>
      <c r="I29" s="64" t="s">
        <v>21</v>
      </c>
      <c r="J29" s="283"/>
      <c r="K29" s="283"/>
      <c r="L29" s="283"/>
      <c r="M29" s="283"/>
      <c r="N29" s="283"/>
      <c r="O29" s="283"/>
      <c r="P29" s="283"/>
      <c r="Q29" s="283"/>
    </row>
    <row r="30" spans="1:17" ht="11.25">
      <c r="A30" s="282"/>
      <c r="B30" s="265" t="s">
        <v>306</v>
      </c>
      <c r="C30" s="445">
        <v>0.08085106382978724</v>
      </c>
      <c r="D30" s="302">
        <v>0.1206896551724138</v>
      </c>
      <c r="E30" s="302">
        <v>0.09022556390977443</v>
      </c>
      <c r="F30" s="302">
        <v>0.10256410256410256</v>
      </c>
      <c r="G30" s="302">
        <v>0.05454545454545454</v>
      </c>
      <c r="I30" s="441">
        <v>0.09276729559748427</v>
      </c>
      <c r="J30" s="163"/>
      <c r="K30" s="163"/>
      <c r="L30" s="163"/>
      <c r="M30" s="163"/>
      <c r="N30" s="163"/>
      <c r="O30" s="163"/>
      <c r="P30" s="285"/>
      <c r="Q30" s="283"/>
    </row>
    <row r="31" spans="1:17" ht="11.25">
      <c r="A31" s="282"/>
      <c r="B31" s="265" t="s">
        <v>307</v>
      </c>
      <c r="C31" s="446">
        <v>0.3574468085106383</v>
      </c>
      <c r="D31" s="302">
        <v>0.3735632183908046</v>
      </c>
      <c r="E31" s="302">
        <v>0.40601503759398494</v>
      </c>
      <c r="F31" s="302">
        <v>0.358974358974359</v>
      </c>
      <c r="G31" s="302">
        <v>0.38181818181818183</v>
      </c>
      <c r="I31" s="441">
        <v>0.3742138364779874</v>
      </c>
      <c r="J31" s="163"/>
      <c r="K31" s="163"/>
      <c r="L31" s="163"/>
      <c r="M31" s="163"/>
      <c r="N31" s="163"/>
      <c r="O31" s="163"/>
      <c r="P31" s="285"/>
      <c r="Q31" s="283"/>
    </row>
    <row r="32" spans="1:17" ht="11.25">
      <c r="A32" s="282"/>
      <c r="B32" s="265" t="s">
        <v>308</v>
      </c>
      <c r="C32" s="446">
        <v>0.4723404255319149</v>
      </c>
      <c r="D32" s="302">
        <v>0.42528735632183906</v>
      </c>
      <c r="E32" s="302">
        <v>0.44360902255639095</v>
      </c>
      <c r="F32" s="302">
        <v>0.48717948717948717</v>
      </c>
      <c r="G32" s="302">
        <v>0.5272727272727272</v>
      </c>
      <c r="I32" s="441">
        <v>0.4591194968553459</v>
      </c>
      <c r="J32" s="163"/>
      <c r="K32" s="163"/>
      <c r="L32" s="163"/>
      <c r="M32" s="163"/>
      <c r="N32" s="163"/>
      <c r="O32" s="163"/>
      <c r="P32" s="285"/>
      <c r="Q32" s="283"/>
    </row>
    <row r="33" spans="1:17" ht="11.25">
      <c r="A33" s="282"/>
      <c r="B33" s="265" t="s">
        <v>309</v>
      </c>
      <c r="C33" s="446">
        <v>0.08085106382978724</v>
      </c>
      <c r="D33" s="302">
        <v>0.08045977011494253</v>
      </c>
      <c r="E33" s="302">
        <v>0.05263157894736842</v>
      </c>
      <c r="F33" s="302">
        <v>0.05128205128205128</v>
      </c>
      <c r="G33" s="302">
        <v>0</v>
      </c>
      <c r="I33" s="441">
        <v>0.0660377358490566</v>
      </c>
      <c r="J33" s="163"/>
      <c r="K33" s="163"/>
      <c r="L33" s="163"/>
      <c r="M33" s="163"/>
      <c r="N33" s="163"/>
      <c r="O33" s="163"/>
      <c r="P33" s="285"/>
      <c r="Q33" s="283"/>
    </row>
    <row r="34" spans="1:17" ht="11.25">
      <c r="A34" s="282"/>
      <c r="B34" s="265" t="s">
        <v>310</v>
      </c>
      <c r="C34" s="446">
        <v>0.00851063829787234</v>
      </c>
      <c r="D34" s="302">
        <v>0</v>
      </c>
      <c r="E34" s="302">
        <v>0.007518796992481203</v>
      </c>
      <c r="F34" s="302">
        <v>0</v>
      </c>
      <c r="G34" s="302">
        <v>0.03636363636363636</v>
      </c>
      <c r="I34" s="441">
        <v>0.007861635220125786</v>
      </c>
      <c r="J34" s="163"/>
      <c r="K34" s="163"/>
      <c r="L34" s="163"/>
      <c r="M34" s="163"/>
      <c r="N34" s="163"/>
      <c r="O34" s="163"/>
      <c r="P34" s="285"/>
      <c r="Q34" s="283"/>
    </row>
    <row r="35" spans="1:17" ht="11.25">
      <c r="A35" s="282"/>
      <c r="B35" s="265" t="s">
        <v>125</v>
      </c>
      <c r="C35" s="180">
        <v>235</v>
      </c>
      <c r="D35" s="303">
        <v>174</v>
      </c>
      <c r="E35" s="303">
        <v>133</v>
      </c>
      <c r="F35" s="303">
        <v>39</v>
      </c>
      <c r="G35" s="303">
        <v>55</v>
      </c>
      <c r="H35" s="443"/>
      <c r="I35" s="444">
        <v>636</v>
      </c>
      <c r="J35" s="163"/>
      <c r="K35" s="163"/>
      <c r="L35" s="163"/>
      <c r="M35" s="163"/>
      <c r="N35" s="163"/>
      <c r="O35" s="163"/>
      <c r="P35" s="440"/>
      <c r="Q35" s="283"/>
    </row>
    <row r="36" spans="1:17" ht="11.25">
      <c r="A36" s="286"/>
      <c r="B36" s="295" t="s">
        <v>125</v>
      </c>
      <c r="C36" s="288" t="s">
        <v>41</v>
      </c>
      <c r="D36" s="289" t="s">
        <v>41</v>
      </c>
      <c r="E36" s="289" t="s">
        <v>41</v>
      </c>
      <c r="F36" s="289" t="s">
        <v>41</v>
      </c>
      <c r="G36" s="289" t="s">
        <v>41</v>
      </c>
      <c r="H36" s="442"/>
      <c r="I36" s="290" t="s">
        <v>41</v>
      </c>
      <c r="J36" s="283"/>
      <c r="K36" s="283"/>
      <c r="L36" s="283"/>
      <c r="M36" s="283"/>
      <c r="N36" s="283"/>
      <c r="O36" s="283"/>
      <c r="P36" s="285"/>
      <c r="Q36" s="283"/>
    </row>
    <row r="37" spans="1:17" ht="17.25" customHeight="1">
      <c r="A37" s="463">
        <v>38156</v>
      </c>
      <c r="B37" s="463"/>
      <c r="C37" s="299"/>
      <c r="D37" s="299"/>
      <c r="E37" s="299"/>
      <c r="F37" s="299"/>
      <c r="G37" s="299"/>
      <c r="H37" s="299"/>
      <c r="I37" s="299"/>
      <c r="J37" s="283"/>
      <c r="K37" s="283"/>
      <c r="L37" s="283"/>
      <c r="M37" s="283"/>
      <c r="N37" s="283"/>
      <c r="O37" s="283"/>
      <c r="P37" s="283"/>
      <c r="Q37" s="283"/>
    </row>
    <row r="38" spans="1:17" ht="17.25" customHeight="1">
      <c r="A38" s="298"/>
      <c r="B38" s="298"/>
      <c r="C38" s="299"/>
      <c r="D38" s="299"/>
      <c r="E38" s="299"/>
      <c r="F38" s="299"/>
      <c r="G38" s="299"/>
      <c r="H38" s="299"/>
      <c r="I38" s="299"/>
      <c r="J38" s="283"/>
      <c r="K38" s="283"/>
      <c r="L38" s="283"/>
      <c r="M38" s="283"/>
      <c r="N38" s="283"/>
      <c r="O38" s="283"/>
      <c r="P38" s="283"/>
      <c r="Q38" s="283"/>
    </row>
    <row r="39" spans="1:9" ht="18">
      <c r="A39" s="464" t="s">
        <v>116</v>
      </c>
      <c r="B39" s="464"/>
      <c r="C39" s="464"/>
      <c r="D39" s="464"/>
      <c r="E39" s="464"/>
      <c r="F39" s="464"/>
      <c r="G39" s="464"/>
      <c r="H39" s="304"/>
      <c r="I39" s="305"/>
    </row>
    <row r="40" spans="1:9" ht="18.75">
      <c r="A40" s="465" t="s">
        <v>311</v>
      </c>
      <c r="B40" s="465"/>
      <c r="C40" s="465"/>
      <c r="D40" s="465"/>
      <c r="E40" s="465"/>
      <c r="F40" s="465"/>
      <c r="G40" s="465"/>
      <c r="H40" s="306"/>
      <c r="I40" s="307"/>
    </row>
    <row r="158" spans="1:2" ht="11.25">
      <c r="A158" s="265" t="s">
        <v>312</v>
      </c>
      <c r="B158" s="265" t="s">
        <v>304</v>
      </c>
    </row>
    <row r="159" ht="11.25">
      <c r="B159" s="265" t="s">
        <v>305</v>
      </c>
    </row>
    <row r="160" spans="2:8" ht="11.25">
      <c r="B160" s="265" t="s">
        <v>306</v>
      </c>
      <c r="C160" s="308">
        <v>0.1232876712328767</v>
      </c>
      <c r="D160" s="308">
        <v>0.09166666666666666</v>
      </c>
      <c r="E160" s="308">
        <v>0.13953488372093023</v>
      </c>
      <c r="F160" s="308">
        <v>0.2</v>
      </c>
      <c r="G160" s="308">
        <v>0.08450704225352113</v>
      </c>
      <c r="H160" s="308">
        <v>0.12089810017271158</v>
      </c>
    </row>
    <row r="161" spans="2:8" ht="11.25">
      <c r="B161" s="265" t="s">
        <v>307</v>
      </c>
      <c r="C161" s="308">
        <v>0.3698630136986301</v>
      </c>
      <c r="D161" s="308">
        <v>0.4</v>
      </c>
      <c r="E161" s="308">
        <v>0.43410852713178294</v>
      </c>
      <c r="F161" s="308">
        <v>0.275</v>
      </c>
      <c r="G161" s="308">
        <v>0.29577464788732394</v>
      </c>
      <c r="H161" s="308">
        <v>0.3747841105354059</v>
      </c>
    </row>
    <row r="162" spans="2:8" ht="11.25">
      <c r="B162" s="265" t="s">
        <v>308</v>
      </c>
      <c r="C162" s="308">
        <v>0.4155251141552511</v>
      </c>
      <c r="D162" s="308">
        <v>0.44166666666666665</v>
      </c>
      <c r="E162" s="308">
        <v>0.37209302325581395</v>
      </c>
      <c r="F162" s="308">
        <v>0.375</v>
      </c>
      <c r="G162" s="308">
        <v>0.4647887323943662</v>
      </c>
      <c r="H162" s="308">
        <v>0.41450777202072536</v>
      </c>
    </row>
    <row r="163" spans="2:8" ht="11.25">
      <c r="B163" s="265" t="s">
        <v>309</v>
      </c>
      <c r="C163" s="308">
        <v>0.0867579908675799</v>
      </c>
      <c r="D163" s="308">
        <v>0.05</v>
      </c>
      <c r="E163" s="308">
        <v>0.05426356589147287</v>
      </c>
      <c r="F163" s="308">
        <v>0.075</v>
      </c>
      <c r="G163" s="308">
        <v>0.1267605633802817</v>
      </c>
      <c r="H163" s="308">
        <v>0.07599309153713299</v>
      </c>
    </row>
    <row r="164" spans="2:8" ht="11.25">
      <c r="B164" s="265" t="s">
        <v>310</v>
      </c>
      <c r="C164" s="308">
        <v>0.0045662100456621</v>
      </c>
      <c r="D164" s="308">
        <v>0.016666666666666666</v>
      </c>
      <c r="E164" s="308">
        <v>0</v>
      </c>
      <c r="F164" s="308">
        <v>0.075</v>
      </c>
      <c r="G164" s="308">
        <v>0.028169014084507043</v>
      </c>
      <c r="H164" s="308">
        <v>0.013816925734024179</v>
      </c>
    </row>
    <row r="165" spans="2:8" ht="11.25">
      <c r="B165" s="265" t="s">
        <v>125</v>
      </c>
      <c r="C165" s="265">
        <v>219</v>
      </c>
      <c r="D165" s="265">
        <v>120</v>
      </c>
      <c r="E165" s="265">
        <v>129</v>
      </c>
      <c r="F165" s="265">
        <v>40</v>
      </c>
      <c r="G165" s="265">
        <v>71</v>
      </c>
      <c r="H165" s="265">
        <v>579</v>
      </c>
    </row>
  </sheetData>
  <mergeCells count="3">
    <mergeCell ref="A37:B37"/>
    <mergeCell ref="A39:G39"/>
    <mergeCell ref="A40:G40"/>
  </mergeCells>
  <printOptions horizontalCentered="1"/>
  <pageMargins left="0.5" right="0.3" top="0.5" bottom="0.71" header="0.5" footer="0.5"/>
  <pageSetup horizontalDpi="300" verticalDpi="300" orientation="portrait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pmb</dc:creator>
  <cp:keywords/>
  <dc:description/>
  <cp:lastModifiedBy>pmb</cp:lastModifiedBy>
  <dcterms:created xsi:type="dcterms:W3CDTF">2005-03-30T19:48:31Z</dcterms:created>
  <dcterms:modified xsi:type="dcterms:W3CDTF">2005-09-30T21:30:43Z</dcterms:modified>
  <cp:category/>
  <cp:version/>
  <cp:contentType/>
  <cp:contentStatus/>
</cp:coreProperties>
</file>